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1"/>
  </bookViews>
  <sheets>
    <sheet name="Afegit 22 corona" sheetId="1" r:id="rId1"/>
    <sheet name="Full1" sheetId="2" r:id="rId2"/>
  </sheets>
  <definedNames/>
  <calcPr fullCalcOnLoad="1"/>
</workbook>
</file>

<file path=xl/comments1.xml><?xml version="1.0" encoding="utf-8"?>
<comments xmlns="http://schemas.openxmlformats.org/spreadsheetml/2006/main">
  <authors>
    <author>.</author>
    <author>Gloria</author>
  </authors>
  <commentList>
    <comment ref="B1" authorId="0">
      <text>
        <r>
          <rPr>
            <sz val="8"/>
            <rFont val="Tahoma"/>
            <family val="2"/>
          </rPr>
          <t xml:space="preserve">Raó social de l'empresa
</t>
        </r>
      </text>
    </comment>
    <comment ref="F1" authorId="0">
      <text>
        <r>
          <rPr>
            <sz val="8"/>
            <rFont val="Tahoma"/>
            <family val="2"/>
          </rPr>
          <t xml:space="preserve">Cognoms i nom del treballador
</t>
        </r>
      </text>
    </comment>
    <comment ref="H2" authorId="0">
      <text>
        <r>
          <rPr>
            <sz val="8"/>
            <rFont val="Tahoma"/>
            <family val="2"/>
          </rPr>
          <t xml:space="preserve">Número de seguretat social del treballador (12 dígits, els afiliats a Girona comença per 17)
</t>
        </r>
      </text>
    </comment>
    <comment ref="B3" authorId="0">
      <text>
        <r>
          <rPr>
            <sz val="8"/>
            <rFont val="Tahoma"/>
            <family val="2"/>
          </rPr>
          <t>Codi d'identificació fiscal de l'empresa</t>
        </r>
      </text>
    </comment>
    <comment ref="F3" authorId="0">
      <text>
        <r>
          <rPr>
            <sz val="8"/>
            <rFont val="Tahoma"/>
            <family val="2"/>
          </rPr>
          <t xml:space="preserve">Categoria laboral segons conveni o contracte
</t>
        </r>
      </text>
    </comment>
    <comment ref="B5" authorId="0">
      <text>
        <r>
          <rPr>
            <sz val="8"/>
            <rFont val="Tahoma"/>
            <family val="2"/>
          </rPr>
          <t xml:space="preserve">Codi de cotitzaciño de l'empresa total 11 digits començant pel codi de provincia (Girona 17)
</t>
        </r>
      </text>
    </comment>
    <comment ref="F5" authorId="0">
      <text>
        <r>
          <rPr>
            <sz val="8"/>
            <rFont val="Tahoma"/>
            <family val="2"/>
          </rPr>
          <t xml:space="preserve">En funció de la categoria laboral, en total hi ha 11 grups de cotització
</t>
        </r>
      </text>
    </comment>
    <comment ref="B6" authorId="0">
      <text>
        <r>
          <rPr>
            <sz val="8"/>
            <rFont val="Tahoma"/>
            <family val="2"/>
          </rPr>
          <t xml:space="preserve">Els convenis poden fitxar les retribucions com a diàries o mensuals, en tot cas els grups de cotització 1 a 7 cotitzen mensualment (els mesos es computen tots de 30 dies)
</t>
        </r>
      </text>
    </comment>
    <comment ref="C7" authorId="0">
      <text>
        <r>
          <rPr>
            <sz val="8"/>
            <rFont val="Tahoma"/>
            <family val="2"/>
          </rPr>
          <t xml:space="preserve">Període de liquidació de la nòmina, no pot ser superior a 1 mes
</t>
        </r>
      </text>
    </comment>
    <comment ref="I7" authorId="1">
      <text>
        <r>
          <rPr>
            <sz val="10"/>
            <rFont val="Tahoma"/>
            <family val="2"/>
          </rPr>
          <t xml:space="preserve">Si el salari està establert per mes, sempre es consignarà 30 dies
</t>
        </r>
      </text>
    </comment>
    <comment ref="C10" authorId="0">
      <text>
        <r>
          <rPr>
            <sz val="8"/>
            <rFont val="Tahoma"/>
            <family val="2"/>
          </rPr>
          <t xml:space="preserve">Aquestes percepcions cotitzen a la seguretat social
</t>
        </r>
      </text>
    </comment>
    <comment ref="D22" authorId="0">
      <text>
        <r>
          <rPr>
            <sz val="8"/>
            <rFont val="Tahoma"/>
            <family val="2"/>
          </rPr>
          <t xml:space="preserve">Percepcions no periòdiques es cobren en determinats moments de l'any, però es pot pactar el seu cobrament mensual
</t>
        </r>
      </text>
    </comment>
    <comment ref="I36" authorId="0">
      <text>
        <r>
          <rPr>
            <sz val="8"/>
            <rFont val="Tahoma"/>
            <family val="2"/>
          </rPr>
          <t xml:space="preserve">Suma de tots els conceptes retributius : salarials i no salarials
</t>
        </r>
      </text>
    </comment>
    <comment ref="G39" authorId="0">
      <text>
        <r>
          <rPr>
            <sz val="8"/>
            <rFont val="Tahoma"/>
            <family val="2"/>
          </rPr>
          <t xml:space="preserve">% de cotització que paguen els treballadors per diversos conceptes
</t>
        </r>
      </text>
    </comment>
    <comment ref="F42" authorId="1">
      <text>
        <r>
          <rPr>
            <sz val="10"/>
            <rFont val="Tahoma"/>
            <family val="2"/>
          </rPr>
          <t>Dependrà del tipus de contracte. Si es tracta d'un contracte indefinit és  1,55%</t>
        </r>
        <r>
          <rPr>
            <sz val="8"/>
            <rFont val="Tahoma"/>
            <family val="2"/>
          </rPr>
          <t xml:space="preserve">
</t>
        </r>
      </text>
    </comment>
    <comment ref="F48" authorId="1">
      <text>
        <r>
          <rPr>
            <sz val="9"/>
            <rFont val="Tahoma"/>
            <family val="2"/>
          </rPr>
          <t>Dependrà del brut que vagi a percebre el treballador a l'any  i de les seves situacions personals. El percentatge es calcularà en base a la norma de IRPF. 
El 2% aplica per a  contractes inferiors o iguals a 12 mesos.</t>
        </r>
      </text>
    </comment>
    <comment ref="D61" authorId="0">
      <text>
        <r>
          <rPr>
            <sz val="8"/>
            <rFont val="Tahoma"/>
            <family val="2"/>
          </rPr>
          <t xml:space="preserve">Suma de les percepecions salarials del mes
</t>
        </r>
      </text>
    </comment>
    <comment ref="D62" authorId="0">
      <text>
        <r>
          <rPr>
            <sz val="8"/>
            <rFont val="Tahoma"/>
            <family val="2"/>
          </rPr>
          <t xml:space="preserve">Part proporcional de les percepcions no periòdiques (pagues i altres percepcions)
</t>
        </r>
      </text>
    </comment>
    <comment ref="H66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Dependrà de tipus de contracte, si és indefinit serà 5,50%
</t>
        </r>
      </text>
    </comment>
  </commentList>
</comments>
</file>

<file path=xl/sharedStrings.xml><?xml version="1.0" encoding="utf-8"?>
<sst xmlns="http://schemas.openxmlformats.org/spreadsheetml/2006/main" count="96" uniqueCount="94">
  <si>
    <t>Contingències comunes</t>
  </si>
  <si>
    <t>Atur</t>
  </si>
  <si>
    <t>Formació professional</t>
  </si>
  <si>
    <t>EMPRESA</t>
  </si>
  <si>
    <t>TREBALLADOR</t>
  </si>
  <si>
    <t>DOMICILI</t>
  </si>
  <si>
    <t>NIF</t>
  </si>
  <si>
    <t>CIF</t>
  </si>
  <si>
    <t>GRUP COTITZACIÓ</t>
  </si>
  <si>
    <t>Tipus retribució: diària (1) ; mensual (2)</t>
  </si>
  <si>
    <t>Període de liquidació</t>
  </si>
  <si>
    <t>a</t>
  </si>
  <si>
    <t>Núm dies</t>
  </si>
  <si>
    <t>I. MERITACIONS</t>
  </si>
  <si>
    <t>TOTALS</t>
  </si>
  <si>
    <r>
      <t xml:space="preserve">1. </t>
    </r>
    <r>
      <rPr>
        <b/>
        <u val="single"/>
        <sz val="10"/>
        <rFont val="Arial"/>
        <family val="2"/>
      </rPr>
      <t>Percepcions salarials</t>
    </r>
  </si>
  <si>
    <t>Salari base</t>
  </si>
  <si>
    <t>Complements salarials</t>
  </si>
  <si>
    <t>Prorrata paga extra estiu</t>
  </si>
  <si>
    <t>Prorrata paga extra nadal</t>
  </si>
  <si>
    <t>Salari en espècie</t>
  </si>
  <si>
    <r>
      <t xml:space="preserve">2. </t>
    </r>
    <r>
      <rPr>
        <b/>
        <u val="single"/>
        <sz val="10"/>
        <rFont val="Arial"/>
        <family val="2"/>
      </rPr>
      <t>Percepcions no salarials</t>
    </r>
  </si>
  <si>
    <t>Altres percepcions no salarials</t>
  </si>
  <si>
    <t>A. TOTAL MERITAT</t>
  </si>
  <si>
    <t>II. DEDUCCIONS</t>
  </si>
  <si>
    <t>1. Aportacions del treballador a les cotitzacions a la S.S y recaptació conjunta</t>
  </si>
  <si>
    <t>Percentatge</t>
  </si>
  <si>
    <t>Hores extraordinàries de Força Major</t>
  </si>
  <si>
    <t>TOTAL APORTACIONS</t>
  </si>
  <si>
    <t>2. Irpf</t>
  </si>
  <si>
    <t>4. Valor dels productes rebuts en espècie</t>
  </si>
  <si>
    <t>5. Altres deduccions</t>
  </si>
  <si>
    <t>B. TOTAL A DEDUÏR</t>
  </si>
  <si>
    <t>LÍQUID TOTAL A PERCEBRE (A-B)</t>
  </si>
  <si>
    <t>He rebut</t>
  </si>
  <si>
    <t>DETERMINACIÓ DE LES BASES DE COTIZACIÓ A LA SEGURETAT SOCIAL I IRPF</t>
  </si>
  <si>
    <t>1. Base de cotizació per contingèncias comunes</t>
  </si>
  <si>
    <t>Remuneració mensual</t>
  </si>
  <si>
    <t>Prorrata pagues extres</t>
  </si>
  <si>
    <t>TOTAL</t>
  </si>
  <si>
    <t>2. Base de cotizació por contingències professionals i recaptació conjunta</t>
  </si>
  <si>
    <t>4. Base de cotizació per hores extres força major</t>
  </si>
  <si>
    <t>Càlcul prorrata de pagues :</t>
  </si>
  <si>
    <t>Núm de pagues :</t>
  </si>
  <si>
    <t>Import de cada paga :</t>
  </si>
  <si>
    <t xml:space="preserve"> Import prorrata</t>
  </si>
  <si>
    <t>Total dies cotitzats i treballats :</t>
  </si>
  <si>
    <t>Retribució diària (1) ó mensual (2)</t>
  </si>
  <si>
    <t>Càlcul dies cotitzats</t>
  </si>
  <si>
    <t>Total dies</t>
  </si>
  <si>
    <t>Data inici període</t>
  </si>
  <si>
    <t>Data finalització període</t>
  </si>
  <si>
    <t>Dies a computar</t>
  </si>
  <si>
    <t>Retribució mensual (M) ó diària (D)</t>
  </si>
  <si>
    <t>M</t>
  </si>
  <si>
    <t>Hores complementàries (contractes a temps parcial)</t>
  </si>
  <si>
    <t>Tipus</t>
  </si>
  <si>
    <t>Aportació empresa</t>
  </si>
  <si>
    <t>Fons Garantia Salarial</t>
  </si>
  <si>
    <t>Hores extraordinàries força major</t>
  </si>
  <si>
    <t>Gratificacions extraordinàries............................................................................................</t>
  </si>
  <si>
    <t>Indemnizacions o abonament despeses</t>
  </si>
  <si>
    <t>AT/EP</t>
  </si>
  <si>
    <t>23,60 / 12</t>
  </si>
  <si>
    <t>4,7(N)/2(FM)</t>
  </si>
  <si>
    <t xml:space="preserve">CCC: </t>
  </si>
  <si>
    <t>SIMULA SL</t>
  </si>
  <si>
    <t>B17525296</t>
  </si>
  <si>
    <t xml:space="preserve">Antiguitat (15,-€/quinquenni x 3 quinq.) </t>
  </si>
  <si>
    <t>Desgast d'eines</t>
  </si>
  <si>
    <t>Prestacions i indemnitzacions de la Seguretat Socials</t>
  </si>
  <si>
    <t>Indemnitzacions per trasllats, suspensions o acomiadaments</t>
  </si>
  <si>
    <t>60 (N) / 60 (FM)</t>
  </si>
  <si>
    <t>35.500.600J</t>
  </si>
  <si>
    <t>Hores extraordinàries: 60(N) + 60 (FM)</t>
  </si>
  <si>
    <r>
      <t xml:space="preserve">GRUP PROFESSIONAL: </t>
    </r>
    <r>
      <rPr>
        <sz val="10"/>
        <rFont val="Arial"/>
        <family val="2"/>
      </rPr>
      <t>Caps administratius i de taller</t>
    </r>
  </si>
  <si>
    <r>
      <t xml:space="preserve">NASS: </t>
    </r>
    <r>
      <rPr>
        <sz val="10"/>
        <rFont val="Arial"/>
        <family val="2"/>
      </rPr>
      <t>17/20004545/00</t>
    </r>
  </si>
  <si>
    <t>3. Bestretes</t>
  </si>
  <si>
    <t>4. Base subjecta a retenció del Irpf</t>
  </si>
  <si>
    <t xml:space="preserve">Hores extraordinàries </t>
  </si>
  <si>
    <t>Antoni Matas Pons</t>
  </si>
  <si>
    <t>c/ Joan Maragall, 77. 17001 Girona</t>
  </si>
  <si>
    <t>Quilometratge (300Qmx0,25)</t>
  </si>
  <si>
    <t>17/00065682/11</t>
  </si>
  <si>
    <t>(2,82+1,20)</t>
  </si>
  <si>
    <t>3. Base de cotizació per hores extres: 60 (N) / 60 (FM)</t>
  </si>
  <si>
    <t>60(N) + 60 (FM)</t>
  </si>
  <si>
    <t>Data:</t>
  </si>
  <si>
    <t>Girona, 31/05/2020</t>
  </si>
  <si>
    <r>
      <rPr>
        <b/>
        <sz val="10"/>
        <color indexed="60"/>
        <rFont val="Arial"/>
        <family val="2"/>
      </rPr>
      <t>Firma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i segell de l' empresa</t>
    </r>
  </si>
  <si>
    <t>Recordeu signar tant sota l'apartat empresa com a l'apartat treballador sota "He rebut".</t>
  </si>
  <si>
    <t>[12,247]</t>
  </si>
  <si>
    <t>[14,16+7,2]</t>
  </si>
  <si>
    <t>Total: 623,80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</si>
</sst>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%"/>
    <numFmt numFmtId="179" formatCode="0.000%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0.0"/>
    <numFmt numFmtId="183" formatCode="&quot;Cert&quot;;&quot;Cert&quot;;&quot;Fals&quot;"/>
    <numFmt numFmtId="184" formatCode="&quot;Activat&quot;;&quot;Activat&quot;;&quot;Desactivat&quot;"/>
    <numFmt numFmtId="185" formatCode="[$€-2]\ #.##000_);[Red]\([$€-2]\ #.##000\)"/>
    <numFmt numFmtId="186" formatCode="#,##0_ ;\-#,##0\ "/>
    <numFmt numFmtId="187" formatCode="_-* #,##0.0\ _€_-;\-* #,##0.0\ _€_-;_-* &quot;-&quot;??\ _€_-;_-@_-"/>
    <numFmt numFmtId="188" formatCode="_-* #,##0\ _€_-;\-* #,##0\ _€_-;_-* &quot;-&quot;??\ _€_-;_-@_-"/>
    <numFmt numFmtId="189" formatCode="_-* #,##0.00\ _p_t_a_-;\-* #,##0.00\ _p_t_a_-;_-* &quot;-&quot;??\ _p_t_a_-;_-@_-"/>
    <numFmt numFmtId="190" formatCode="[$-403]dddd\,\ d\ mmmm&quot; de &quot;yyyy"/>
    <numFmt numFmtId="191" formatCode="[$-403]dddd\,\ d&quot; / &quot;mmmm&quot; / &quot;yyyy"/>
    <numFmt numFmtId="192" formatCode="[$-C0A]dddd\,\ dd&quot; de &quot;mmmm&quot; de &quot;yyyy"/>
    <numFmt numFmtId="193" formatCode="[$-40A]dddd\,\ dd&quot; de &quot;mmmm&quot; de &quot;yyyy"/>
    <numFmt numFmtId="194" formatCode="#,##0.0"/>
    <numFmt numFmtId="195" formatCode="#,##0.000"/>
    <numFmt numFmtId="196" formatCode="[$-C0A]dddd\,\ d&quot; de &quot;mmmm&quot; de &quot;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i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44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9" fillId="0" borderId="10" applyNumberFormat="0" applyFill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14" fontId="0" fillId="33" borderId="14" xfId="0" applyNumberFormat="1" applyFont="1" applyFill="1" applyBorder="1" applyAlignment="1" applyProtection="1">
      <alignment horizontal="center"/>
      <protection locked="0"/>
    </xf>
    <xf numFmtId="14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4" fontId="5" fillId="33" borderId="20" xfId="0" applyNumberFormat="1" applyFont="1" applyFill="1" applyBorder="1" applyAlignment="1" applyProtection="1">
      <alignment/>
      <protection locked="0"/>
    </xf>
    <xf numFmtId="10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19" borderId="13" xfId="0" applyFont="1" applyFill="1" applyBorder="1" applyAlignment="1" applyProtection="1">
      <alignment horizontal="left"/>
      <protection locked="0"/>
    </xf>
    <xf numFmtId="0" fontId="0" fillId="19" borderId="22" xfId="0" applyFont="1" applyFill="1" applyBorder="1" applyAlignment="1" applyProtection="1">
      <alignment horizontal="left"/>
      <protection locked="0"/>
    </xf>
    <xf numFmtId="0" fontId="0" fillId="19" borderId="0" xfId="0" applyFont="1" applyFill="1" applyAlignment="1" applyProtection="1">
      <alignment horizontal="left"/>
      <protection locked="0"/>
    </xf>
    <xf numFmtId="1" fontId="0" fillId="19" borderId="17" xfId="0" applyNumberFormat="1" applyFont="1" applyFill="1" applyBorder="1" applyAlignment="1" applyProtection="1">
      <alignment horizontal="left"/>
      <protection locked="0"/>
    </xf>
    <xf numFmtId="14" fontId="0" fillId="19" borderId="17" xfId="0" applyNumberFormat="1" applyFont="1" applyFill="1" applyBorder="1" applyAlignment="1" applyProtection="1">
      <alignment/>
      <protection locked="0"/>
    </xf>
    <xf numFmtId="0" fontId="0" fillId="19" borderId="17" xfId="0" applyFont="1" applyFill="1" applyBorder="1" applyAlignment="1" applyProtection="1">
      <alignment/>
      <protection locked="0"/>
    </xf>
    <xf numFmtId="0" fontId="0" fillId="19" borderId="15" xfId="0" applyFont="1" applyFill="1" applyBorder="1" applyAlignment="1" applyProtection="1">
      <alignment horizontal="center"/>
      <protection locked="0"/>
    </xf>
    <xf numFmtId="0" fontId="0" fillId="19" borderId="23" xfId="0" applyFont="1" applyFill="1" applyBorder="1" applyAlignment="1" applyProtection="1">
      <alignment/>
      <protection locked="0"/>
    </xf>
    <xf numFmtId="0" fontId="6" fillId="19" borderId="0" xfId="0" applyFont="1" applyFill="1" applyAlignment="1">
      <alignment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5" fillId="19" borderId="12" xfId="0" applyFont="1" applyFill="1" applyBorder="1" applyAlignment="1">
      <alignment/>
    </xf>
    <xf numFmtId="0" fontId="5" fillId="19" borderId="16" xfId="0" applyFont="1" applyFill="1" applyBorder="1" applyAlignment="1">
      <alignment/>
    </xf>
    <xf numFmtId="0" fontId="5" fillId="19" borderId="27" xfId="0" applyFont="1" applyFill="1" applyBorder="1" applyAlignment="1">
      <alignment/>
    </xf>
    <xf numFmtId="0" fontId="5" fillId="19" borderId="13" xfId="0" applyFont="1" applyFill="1" applyBorder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19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28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0" fillId="33" borderId="17" xfId="0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4" fontId="0" fillId="33" borderId="15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4" fontId="5" fillId="33" borderId="20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0" fontId="9" fillId="33" borderId="22" xfId="0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0" fontId="6" fillId="19" borderId="0" xfId="0" applyFont="1" applyFill="1" applyAlignment="1">
      <alignment/>
    </xf>
    <xf numFmtId="0" fontId="9" fillId="7" borderId="12" xfId="0" applyFont="1" applyFill="1" applyBorder="1" applyAlignment="1">
      <alignment/>
    </xf>
    <xf numFmtId="0" fontId="9" fillId="7" borderId="13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17" xfId="0" applyFont="1" applyFill="1" applyBorder="1" applyAlignment="1">
      <alignment/>
    </xf>
    <xf numFmtId="0" fontId="0" fillId="7" borderId="29" xfId="0" applyFont="1" applyFill="1" applyBorder="1" applyAlignment="1">
      <alignment horizontal="center"/>
    </xf>
    <xf numFmtId="0" fontId="5" fillId="7" borderId="0" xfId="0" applyFont="1" applyFill="1" applyAlignment="1">
      <alignment/>
    </xf>
    <xf numFmtId="189" fontId="5" fillId="7" borderId="29" xfId="50" applyNumberFormat="1" applyFont="1" applyFill="1" applyBorder="1" applyAlignment="1">
      <alignment/>
    </xf>
    <xf numFmtId="189" fontId="0" fillId="7" borderId="29" xfId="0" applyNumberFormat="1" applyFont="1" applyFill="1" applyBorder="1" applyAlignment="1">
      <alignment horizontal="center"/>
    </xf>
    <xf numFmtId="0" fontId="0" fillId="7" borderId="27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9" fontId="0" fillId="0" borderId="0" xfId="50" applyNumberFormat="1" applyFont="1" applyAlignment="1">
      <alignment/>
    </xf>
    <xf numFmtId="0" fontId="0" fillId="0" borderId="35" xfId="0" applyFont="1" applyBorder="1" applyAlignment="1">
      <alignment/>
    </xf>
    <xf numFmtId="14" fontId="0" fillId="0" borderId="29" xfId="0" applyNumberFormat="1" applyFont="1" applyBorder="1" applyAlignment="1">
      <alignment/>
    </xf>
    <xf numFmtId="0" fontId="5" fillId="0" borderId="0" xfId="0" applyFont="1" applyAlignment="1">
      <alignment horizontal="center"/>
    </xf>
    <xf numFmtId="189" fontId="5" fillId="0" borderId="29" xfId="5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34" borderId="29" xfId="0" applyFont="1" applyFill="1" applyBorder="1" applyAlignment="1" applyProtection="1">
      <alignment horizontal="center"/>
      <protection locked="0"/>
    </xf>
    <xf numFmtId="189" fontId="0" fillId="34" borderId="29" xfId="50" applyNumberFormat="1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>
      <alignment/>
    </xf>
    <xf numFmtId="4" fontId="0" fillId="33" borderId="15" xfId="0" applyNumberFormat="1" applyFont="1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left"/>
    </xf>
    <xf numFmtId="4" fontId="0" fillId="33" borderId="19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0" fontId="0" fillId="19" borderId="0" xfId="0" applyFont="1" applyFill="1" applyAlignment="1" applyProtection="1">
      <alignment/>
      <protection locked="0"/>
    </xf>
    <xf numFmtId="4" fontId="0" fillId="33" borderId="19" xfId="0" applyNumberFormat="1" applyFont="1" applyFill="1" applyBorder="1" applyAlignment="1">
      <alignment horizontal="right"/>
    </xf>
    <xf numFmtId="4" fontId="0" fillId="33" borderId="23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right"/>
      <protection locked="0"/>
    </xf>
    <xf numFmtId="4" fontId="0" fillId="33" borderId="0" xfId="0" applyNumberFormat="1" applyFont="1" applyFill="1" applyAlignment="1" applyProtection="1">
      <alignment horizontal="right"/>
      <protection locked="0"/>
    </xf>
    <xf numFmtId="2" fontId="0" fillId="33" borderId="20" xfId="56" applyNumberFormat="1" applyFont="1" applyFill="1" applyBorder="1" applyAlignment="1">
      <alignment horizontal="left"/>
    </xf>
    <xf numFmtId="2" fontId="0" fillId="33" borderId="21" xfId="56" applyNumberFormat="1" applyFont="1" applyFill="1" applyBorder="1" applyAlignment="1">
      <alignment horizontal="left"/>
    </xf>
    <xf numFmtId="2" fontId="0" fillId="33" borderId="0" xfId="0" applyNumberFormat="1" applyFont="1" applyFill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10" fontId="0" fillId="33" borderId="14" xfId="50" applyNumberFormat="1" applyFont="1" applyFill="1" applyBorder="1" applyAlignment="1">
      <alignment horizontal="left"/>
    </xf>
    <xf numFmtId="10" fontId="0" fillId="33" borderId="20" xfId="50" applyNumberFormat="1" applyFont="1" applyFill="1" applyBorder="1" applyAlignment="1">
      <alignment horizontal="left"/>
    </xf>
    <xf numFmtId="0" fontId="50" fillId="33" borderId="17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2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11" fillId="33" borderId="28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19" borderId="13" xfId="0" applyFont="1" applyFill="1" applyBorder="1" applyAlignment="1" applyProtection="1">
      <alignment/>
      <protection locked="0"/>
    </xf>
    <xf numFmtId="0" fontId="0" fillId="19" borderId="0" xfId="0" applyFont="1" applyFill="1" applyAlignment="1" applyProtection="1">
      <alignment/>
      <protection locked="0"/>
    </xf>
    <xf numFmtId="0" fontId="0" fillId="19" borderId="15" xfId="0" applyFont="1" applyFill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ol 2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9"/>
  <sheetViews>
    <sheetView zoomScale="82" zoomScaleNormal="82" zoomScalePageLayoutView="0" workbookViewId="0" topLeftCell="A60">
      <selection activeCell="P70" sqref="P70"/>
    </sheetView>
  </sheetViews>
  <sheetFormatPr defaultColWidth="9.140625" defaultRowHeight="12.75"/>
  <cols>
    <col min="1" max="1" width="4.00390625" style="34" customWidth="1"/>
    <col min="2" max="3" width="9.140625" style="1" customWidth="1"/>
    <col min="4" max="4" width="16.421875" style="1" customWidth="1"/>
    <col min="5" max="5" width="13.7109375" style="1" bestFit="1" customWidth="1"/>
    <col min="6" max="6" width="18.140625" style="1" bestFit="1" customWidth="1"/>
    <col min="7" max="8" width="9.140625" style="1" customWidth="1"/>
    <col min="9" max="9" width="18.00390625" style="1" customWidth="1"/>
    <col min="10" max="10" width="10.28125" style="1" customWidth="1"/>
    <col min="11" max="16384" width="9.140625" style="1" customWidth="1"/>
  </cols>
  <sheetData>
    <row r="1" spans="2:9" ht="15.75">
      <c r="B1" s="38" t="s">
        <v>3</v>
      </c>
      <c r="C1" s="141" t="s">
        <v>66</v>
      </c>
      <c r="D1" s="141"/>
      <c r="E1" s="141"/>
      <c r="F1" s="41" t="s">
        <v>4</v>
      </c>
      <c r="G1" s="26" t="s">
        <v>80</v>
      </c>
      <c r="H1" s="26"/>
      <c r="I1" s="27"/>
    </row>
    <row r="2" spans="2:9" ht="15.75">
      <c r="B2" s="39" t="s">
        <v>5</v>
      </c>
      <c r="C2" s="142" t="s">
        <v>81</v>
      </c>
      <c r="D2" s="142"/>
      <c r="E2" s="142"/>
      <c r="F2" s="42" t="s">
        <v>6</v>
      </c>
      <c r="G2" s="28" t="s">
        <v>73</v>
      </c>
      <c r="H2" s="43"/>
      <c r="I2" s="29"/>
    </row>
    <row r="3" spans="2:9" ht="15.75">
      <c r="B3" s="39" t="s">
        <v>7</v>
      </c>
      <c r="C3" s="142" t="s">
        <v>67</v>
      </c>
      <c r="D3" s="142"/>
      <c r="E3" s="142"/>
      <c r="F3" s="42" t="s">
        <v>76</v>
      </c>
      <c r="G3" s="28"/>
      <c r="H3" s="42"/>
      <c r="I3" s="30"/>
    </row>
    <row r="4" spans="2:9" ht="15.75">
      <c r="B4" s="39" t="s">
        <v>65</v>
      </c>
      <c r="C4" s="142" t="s">
        <v>83</v>
      </c>
      <c r="D4" s="142"/>
      <c r="E4" s="142"/>
      <c r="F4" s="42" t="s">
        <v>75</v>
      </c>
      <c r="G4" s="117"/>
      <c r="H4" s="44"/>
      <c r="I4" s="31"/>
    </row>
    <row r="5" spans="2:9" ht="15.75">
      <c r="B5" s="40"/>
      <c r="C5" s="143"/>
      <c r="D5" s="143"/>
      <c r="E5" s="143"/>
      <c r="F5" s="42" t="s">
        <v>8</v>
      </c>
      <c r="G5" s="32">
        <v>3</v>
      </c>
      <c r="H5" s="45"/>
      <c r="I5" s="33"/>
    </row>
    <row r="6" spans="2:9" ht="16.5" hidden="1" thickBot="1">
      <c r="B6" s="46" t="s">
        <v>9</v>
      </c>
      <c r="C6" s="46"/>
      <c r="D6" s="46"/>
      <c r="E6" s="2"/>
      <c r="F6" s="3">
        <v>2</v>
      </c>
      <c r="G6" s="4"/>
      <c r="H6" s="4"/>
      <c r="I6" s="4"/>
    </row>
    <row r="7" spans="2:9" ht="15.75">
      <c r="B7" s="5" t="s">
        <v>10</v>
      </c>
      <c r="C7" s="6"/>
      <c r="D7" s="7">
        <v>43952</v>
      </c>
      <c r="E7" s="7" t="s">
        <v>11</v>
      </c>
      <c r="F7" s="8">
        <v>43982</v>
      </c>
      <c r="G7" s="7"/>
      <c r="H7" s="9" t="s">
        <v>12</v>
      </c>
      <c r="I7" s="126">
        <v>30</v>
      </c>
    </row>
    <row r="8" spans="2:9" ht="15.75">
      <c r="B8" s="10" t="s">
        <v>13</v>
      </c>
      <c r="C8" s="11"/>
      <c r="D8" s="11"/>
      <c r="E8" s="11"/>
      <c r="F8" s="11"/>
      <c r="G8" s="11"/>
      <c r="H8" s="11"/>
      <c r="I8" s="12" t="s">
        <v>14</v>
      </c>
    </row>
    <row r="9" spans="2:9" ht="15.75" hidden="1">
      <c r="B9" s="13"/>
      <c r="C9" s="14"/>
      <c r="D9" s="14"/>
      <c r="E9" s="14"/>
      <c r="F9" s="14"/>
      <c r="G9" s="14"/>
      <c r="H9" s="14"/>
      <c r="I9" s="15"/>
    </row>
    <row r="10" spans="2:9" ht="15.75">
      <c r="B10" s="47" t="s">
        <v>15</v>
      </c>
      <c r="C10" s="48"/>
      <c r="D10" s="48"/>
      <c r="E10" s="14"/>
      <c r="F10" s="14"/>
      <c r="G10" s="14"/>
      <c r="H10" s="121"/>
      <c r="I10" s="15"/>
    </row>
    <row r="11" spans="2:9" ht="15.75">
      <c r="B11" s="49" t="s">
        <v>16</v>
      </c>
      <c r="C11" s="50"/>
      <c r="D11" s="50"/>
      <c r="E11" s="16"/>
      <c r="F11" s="16"/>
      <c r="G11" s="16"/>
      <c r="H11" s="120">
        <v>1500</v>
      </c>
      <c r="I11" s="15"/>
    </row>
    <row r="12" spans="2:9" ht="15.75">
      <c r="B12" s="51" t="s">
        <v>17</v>
      </c>
      <c r="C12" s="52"/>
      <c r="D12" s="48"/>
      <c r="E12" s="14"/>
      <c r="F12" s="14"/>
      <c r="G12" s="14"/>
      <c r="H12" s="122"/>
      <c r="I12" s="15"/>
    </row>
    <row r="13" spans="2:9" ht="15.75">
      <c r="B13" s="137" t="s">
        <v>68</v>
      </c>
      <c r="C13" s="138"/>
      <c r="D13" s="138"/>
      <c r="E13" s="17"/>
      <c r="F13" s="17"/>
      <c r="G13" s="18"/>
      <c r="H13" s="120">
        <v>45</v>
      </c>
      <c r="I13" s="15"/>
    </row>
    <row r="14" spans="2:9" ht="15.75">
      <c r="B14" s="137"/>
      <c r="C14" s="138"/>
      <c r="D14" s="138"/>
      <c r="E14" s="17"/>
      <c r="F14" s="17"/>
      <c r="G14" s="18"/>
      <c r="H14" s="120"/>
      <c r="I14" s="15"/>
    </row>
    <row r="15" spans="2:9" ht="15.75">
      <c r="B15" s="137"/>
      <c r="C15" s="138"/>
      <c r="D15" s="138"/>
      <c r="E15" s="17"/>
      <c r="F15" s="17"/>
      <c r="G15" s="18"/>
      <c r="H15" s="120"/>
      <c r="I15" s="15"/>
    </row>
    <row r="16" spans="2:9" ht="15.75">
      <c r="B16" s="53"/>
      <c r="C16" s="54"/>
      <c r="D16" s="54"/>
      <c r="E16" s="17"/>
      <c r="F16" s="17"/>
      <c r="G16" s="18"/>
      <c r="H16" s="120"/>
      <c r="I16" s="15"/>
    </row>
    <row r="17" spans="2:9" ht="15.75">
      <c r="B17" s="53"/>
      <c r="C17" s="54"/>
      <c r="D17" s="54"/>
      <c r="E17" s="17"/>
      <c r="F17" s="17"/>
      <c r="G17" s="18"/>
      <c r="H17" s="120"/>
      <c r="I17" s="15"/>
    </row>
    <row r="18" spans="2:9" ht="15.75">
      <c r="B18" s="49" t="s">
        <v>74</v>
      </c>
      <c r="C18" s="48"/>
      <c r="D18" s="55"/>
      <c r="E18" s="16"/>
      <c r="F18" s="16"/>
      <c r="G18" s="16"/>
      <c r="H18" s="120">
        <v>120</v>
      </c>
      <c r="I18" s="15"/>
    </row>
    <row r="19" spans="2:9" ht="15.75" hidden="1">
      <c r="B19" s="49" t="s">
        <v>59</v>
      </c>
      <c r="C19" s="48"/>
      <c r="D19" s="55"/>
      <c r="E19" s="16"/>
      <c r="F19" s="16"/>
      <c r="G19" s="16"/>
      <c r="H19" s="120"/>
      <c r="I19" s="15"/>
    </row>
    <row r="20" spans="2:9" ht="15.75">
      <c r="B20" s="49" t="s">
        <v>55</v>
      </c>
      <c r="C20" s="48"/>
      <c r="D20" s="55"/>
      <c r="E20" s="16"/>
      <c r="F20" s="16"/>
      <c r="G20" s="16"/>
      <c r="H20" s="120"/>
      <c r="I20" s="15"/>
    </row>
    <row r="21" spans="2:9" ht="15.75" hidden="1">
      <c r="B21" s="49"/>
      <c r="C21" s="48"/>
      <c r="D21" s="48"/>
      <c r="E21" s="14"/>
      <c r="F21" s="14"/>
      <c r="G21" s="14"/>
      <c r="H21" s="122"/>
      <c r="I21" s="15"/>
    </row>
    <row r="22" spans="2:9" ht="15.75">
      <c r="B22" s="49" t="s">
        <v>60</v>
      </c>
      <c r="C22" s="48"/>
      <c r="D22" s="48"/>
      <c r="E22" s="14"/>
      <c r="F22" s="14"/>
      <c r="G22" s="14"/>
      <c r="H22" s="120">
        <v>250</v>
      </c>
      <c r="I22" s="15"/>
    </row>
    <row r="23" spans="2:9" ht="15.75" hidden="1">
      <c r="B23" s="135" t="s">
        <v>18</v>
      </c>
      <c r="C23" s="136"/>
      <c r="D23" s="136"/>
      <c r="E23" s="19"/>
      <c r="F23" s="19"/>
      <c r="G23" s="19"/>
      <c r="H23" s="120"/>
      <c r="I23" s="15"/>
    </row>
    <row r="24" spans="2:9" ht="15.75" hidden="1">
      <c r="B24" s="139" t="s">
        <v>19</v>
      </c>
      <c r="C24" s="140"/>
      <c r="D24" s="140"/>
      <c r="E24" s="20"/>
      <c r="F24" s="20"/>
      <c r="G24" s="20"/>
      <c r="H24" s="120"/>
      <c r="I24" s="15"/>
    </row>
    <row r="25" spans="2:9" ht="15.75">
      <c r="B25" s="49" t="s">
        <v>20</v>
      </c>
      <c r="C25" s="48"/>
      <c r="D25" s="55"/>
      <c r="E25" s="19"/>
      <c r="F25" s="19"/>
      <c r="G25" s="19"/>
      <c r="H25" s="120"/>
      <c r="I25" s="15"/>
    </row>
    <row r="26" spans="2:9" ht="15.75" hidden="1">
      <c r="B26" s="49"/>
      <c r="C26" s="48"/>
      <c r="D26" s="48"/>
      <c r="E26" s="14"/>
      <c r="F26" s="14"/>
      <c r="G26" s="14"/>
      <c r="H26" s="122"/>
      <c r="I26" s="15"/>
    </row>
    <row r="27" spans="2:9" ht="15.75">
      <c r="B27" s="47" t="s">
        <v>21</v>
      </c>
      <c r="C27" s="48"/>
      <c r="D27" s="48"/>
      <c r="E27" s="14"/>
      <c r="F27" s="14"/>
      <c r="G27" s="14"/>
      <c r="H27" s="122"/>
      <c r="I27" s="15"/>
    </row>
    <row r="28" spans="2:9" ht="15.75">
      <c r="B28" s="49" t="s">
        <v>61</v>
      </c>
      <c r="C28" s="48"/>
      <c r="D28" s="48"/>
      <c r="E28" s="14"/>
      <c r="F28" s="14"/>
      <c r="G28" s="14"/>
      <c r="H28" s="122"/>
      <c r="I28" s="15"/>
    </row>
    <row r="29" spans="2:9" ht="15.75">
      <c r="B29" s="135" t="s">
        <v>69</v>
      </c>
      <c r="C29" s="136"/>
      <c r="D29" s="136"/>
      <c r="E29" s="19"/>
      <c r="F29" s="19"/>
      <c r="G29" s="19"/>
      <c r="H29" s="120">
        <v>30</v>
      </c>
      <c r="I29" s="15"/>
    </row>
    <row r="30" spans="2:9" ht="15.75">
      <c r="B30" s="127" t="s">
        <v>70</v>
      </c>
      <c r="C30" s="128"/>
      <c r="D30" s="128"/>
      <c r="E30" s="14"/>
      <c r="F30" s="14"/>
      <c r="G30" s="14"/>
      <c r="H30" s="122"/>
      <c r="I30" s="15"/>
    </row>
    <row r="31" spans="2:9" ht="15.75">
      <c r="B31" s="135"/>
      <c r="C31" s="136"/>
      <c r="D31" s="136"/>
      <c r="E31" s="19"/>
      <c r="F31" s="19"/>
      <c r="G31" s="19"/>
      <c r="H31" s="120"/>
      <c r="I31" s="15"/>
    </row>
    <row r="32" spans="2:9" ht="15.75">
      <c r="B32" s="49" t="s">
        <v>71</v>
      </c>
      <c r="C32" s="48"/>
      <c r="D32" s="48"/>
      <c r="E32" s="14"/>
      <c r="F32" s="14"/>
      <c r="G32" s="14"/>
      <c r="H32" s="122"/>
      <c r="I32" s="15"/>
    </row>
    <row r="33" spans="2:9" ht="15.75">
      <c r="B33" s="133"/>
      <c r="C33" s="134"/>
      <c r="D33" s="134"/>
      <c r="E33" s="19"/>
      <c r="F33" s="19"/>
      <c r="G33" s="19"/>
      <c r="H33" s="120"/>
      <c r="I33" s="15"/>
    </row>
    <row r="34" spans="2:9" ht="15.75">
      <c r="B34" s="13" t="s">
        <v>22</v>
      </c>
      <c r="C34" s="14"/>
      <c r="D34" s="14"/>
      <c r="E34" s="14"/>
      <c r="F34" s="14"/>
      <c r="G34" s="14"/>
      <c r="H34" s="122"/>
      <c r="I34" s="15"/>
    </row>
    <row r="35" spans="2:9" ht="16.5" thickBot="1">
      <c r="B35" s="133" t="s">
        <v>82</v>
      </c>
      <c r="C35" s="134"/>
      <c r="D35" s="134"/>
      <c r="E35" s="19"/>
      <c r="F35" s="19"/>
      <c r="G35" s="19"/>
      <c r="H35" s="120">
        <v>75</v>
      </c>
      <c r="I35" s="15"/>
    </row>
    <row r="36" spans="2:9" ht="16.5" thickBot="1">
      <c r="B36" s="10"/>
      <c r="C36" s="11"/>
      <c r="D36" s="11" t="s">
        <v>23</v>
      </c>
      <c r="E36" s="11"/>
      <c r="F36" s="22"/>
      <c r="G36" s="22"/>
      <c r="H36" s="23"/>
      <c r="I36" s="56">
        <f>SUM(H11:H35)</f>
        <v>2020</v>
      </c>
    </row>
    <row r="37" spans="2:9" ht="15.75" hidden="1">
      <c r="B37" s="13"/>
      <c r="C37" s="14"/>
      <c r="D37" s="14"/>
      <c r="E37" s="14"/>
      <c r="F37" s="14"/>
      <c r="G37" s="14"/>
      <c r="H37" s="21"/>
      <c r="I37" s="15"/>
    </row>
    <row r="38" spans="2:9" ht="15.75">
      <c r="B38" s="47" t="s">
        <v>24</v>
      </c>
      <c r="C38" s="57"/>
      <c r="D38" s="57"/>
      <c r="E38" s="57"/>
      <c r="F38" s="57"/>
      <c r="G38" s="57"/>
      <c r="H38" s="58"/>
      <c r="I38" s="59"/>
    </row>
    <row r="39" spans="2:9" ht="15.75">
      <c r="B39" s="47" t="s">
        <v>25</v>
      </c>
      <c r="C39" s="57"/>
      <c r="D39" s="57"/>
      <c r="E39" s="57"/>
      <c r="F39" s="57"/>
      <c r="G39" s="57"/>
      <c r="H39" s="58"/>
      <c r="I39" s="59"/>
    </row>
    <row r="40" spans="2:9" ht="15.75">
      <c r="B40" s="49"/>
      <c r="C40" s="48"/>
      <c r="D40" s="48"/>
      <c r="E40" s="48"/>
      <c r="F40" s="60" t="s">
        <v>26</v>
      </c>
      <c r="G40" s="48"/>
      <c r="H40" s="61"/>
      <c r="I40" s="62"/>
    </row>
    <row r="41" spans="2:9" ht="15.75">
      <c r="B41" s="49" t="s">
        <v>0</v>
      </c>
      <c r="C41" s="48"/>
      <c r="D41" s="55"/>
      <c r="E41" s="63">
        <v>1921.33</v>
      </c>
      <c r="F41" s="64">
        <v>0.047</v>
      </c>
      <c r="G41" s="55"/>
      <c r="H41" s="65">
        <f>+E41*F41</f>
        <v>90.30251</v>
      </c>
      <c r="I41" s="62"/>
    </row>
    <row r="42" spans="2:9" ht="15.75">
      <c r="B42" s="49" t="s">
        <v>1</v>
      </c>
      <c r="C42" s="48"/>
      <c r="D42" s="66"/>
      <c r="E42" s="67">
        <v>2041.33</v>
      </c>
      <c r="F42" s="24">
        <v>0.0155</v>
      </c>
      <c r="G42" s="66"/>
      <c r="H42" s="65">
        <v>31.64</v>
      </c>
      <c r="I42" s="62"/>
    </row>
    <row r="43" spans="2:9" ht="15.75">
      <c r="B43" s="49" t="s">
        <v>2</v>
      </c>
      <c r="C43" s="48"/>
      <c r="D43" s="66"/>
      <c r="E43" s="67">
        <v>2041.33</v>
      </c>
      <c r="F43" s="64">
        <v>0.001</v>
      </c>
      <c r="G43" s="66"/>
      <c r="H43" s="65">
        <v>2.04</v>
      </c>
      <c r="I43" s="62"/>
    </row>
    <row r="44" spans="2:9" ht="16.5" thickBot="1">
      <c r="B44" s="49" t="s">
        <v>79</v>
      </c>
      <c r="C44" s="48"/>
      <c r="D44" s="48"/>
      <c r="E44" s="67" t="s">
        <v>72</v>
      </c>
      <c r="F44" s="125" t="s">
        <v>64</v>
      </c>
      <c r="G44" s="66"/>
      <c r="H44" s="65">
        <v>4.02</v>
      </c>
      <c r="I44" s="62" t="s">
        <v>84</v>
      </c>
    </row>
    <row r="45" spans="2:9" ht="16.5" hidden="1" thickBot="1">
      <c r="B45" s="49" t="s">
        <v>27</v>
      </c>
      <c r="C45" s="48"/>
      <c r="D45" s="48"/>
      <c r="E45" s="67">
        <f>+H19</f>
        <v>0</v>
      </c>
      <c r="F45" s="64">
        <v>0.02</v>
      </c>
      <c r="G45" s="66"/>
      <c r="H45" s="61">
        <f>+E45*F45</f>
        <v>0</v>
      </c>
      <c r="I45" s="62"/>
    </row>
    <row r="46" spans="2:9" ht="16.5" thickBot="1">
      <c r="B46" s="47" t="s">
        <v>28</v>
      </c>
      <c r="C46" s="57"/>
      <c r="D46" s="68"/>
      <c r="E46" s="68"/>
      <c r="F46" s="68"/>
      <c r="G46" s="68"/>
      <c r="H46" s="56">
        <f>SUM(H41:H45)</f>
        <v>128.00251</v>
      </c>
      <c r="I46" s="59"/>
    </row>
    <row r="47" spans="2:9" ht="15.75" hidden="1">
      <c r="B47" s="49"/>
      <c r="C47" s="48"/>
      <c r="D47" s="48"/>
      <c r="E47" s="48"/>
      <c r="F47" s="48"/>
      <c r="G47" s="48"/>
      <c r="H47" s="61"/>
      <c r="I47" s="62"/>
    </row>
    <row r="48" spans="2:9" ht="15.75">
      <c r="B48" s="47" t="s">
        <v>29</v>
      </c>
      <c r="C48" s="55"/>
      <c r="D48" s="63"/>
      <c r="E48" s="63">
        <v>1665</v>
      </c>
      <c r="F48" s="24">
        <v>0.14</v>
      </c>
      <c r="G48" s="55"/>
      <c r="H48" s="69">
        <f>+E48*F48</f>
        <v>233.10000000000002</v>
      </c>
      <c r="I48" s="62"/>
    </row>
    <row r="49" spans="2:9" ht="15.75">
      <c r="B49" s="47" t="s">
        <v>77</v>
      </c>
      <c r="C49" s="66"/>
      <c r="D49" s="66"/>
      <c r="E49" s="66"/>
      <c r="F49" s="48"/>
      <c r="G49" s="66"/>
      <c r="H49" s="69"/>
      <c r="I49" s="62"/>
    </row>
    <row r="50" spans="2:9" ht="15.75">
      <c r="B50" s="47" t="s">
        <v>30</v>
      </c>
      <c r="C50" s="48"/>
      <c r="D50" s="48"/>
      <c r="E50" s="48"/>
      <c r="F50" s="55"/>
      <c r="G50" s="55"/>
      <c r="H50" s="69"/>
      <c r="I50" s="62"/>
    </row>
    <row r="51" spans="2:9" ht="16.5" thickBot="1">
      <c r="B51" s="47" t="s">
        <v>31</v>
      </c>
      <c r="C51" s="48"/>
      <c r="D51" s="55"/>
      <c r="E51" s="55"/>
      <c r="F51" s="55"/>
      <c r="G51" s="55"/>
      <c r="H51" s="70"/>
      <c r="I51" s="62"/>
    </row>
    <row r="52" spans="2:9" ht="16.5" hidden="1" thickBot="1">
      <c r="B52" s="49"/>
      <c r="C52" s="48"/>
      <c r="D52" s="48"/>
      <c r="E52" s="48"/>
      <c r="F52" s="48"/>
      <c r="G52" s="48"/>
      <c r="H52" s="61"/>
      <c r="I52" s="62"/>
    </row>
    <row r="53" spans="2:9" ht="16.5" thickBot="1">
      <c r="B53" s="47"/>
      <c r="C53" s="57"/>
      <c r="D53" s="57" t="s">
        <v>32</v>
      </c>
      <c r="E53" s="57"/>
      <c r="F53" s="68"/>
      <c r="G53" s="68"/>
      <c r="H53" s="56">
        <f>H46+H48+H49+H50+H51</f>
        <v>361.10251000000005</v>
      </c>
      <c r="I53" s="59"/>
    </row>
    <row r="54" spans="2:9" ht="16.5" thickBot="1">
      <c r="B54" s="47"/>
      <c r="C54" s="57"/>
      <c r="D54" s="57" t="s">
        <v>33</v>
      </c>
      <c r="E54" s="57"/>
      <c r="F54" s="57"/>
      <c r="G54" s="71"/>
      <c r="H54" s="72"/>
      <c r="I54" s="56">
        <f>+I36-H53</f>
        <v>1658.8974899999998</v>
      </c>
    </row>
    <row r="55" spans="2:9" ht="15.75">
      <c r="B55" s="49"/>
      <c r="C55" s="48"/>
      <c r="D55" s="48" t="s">
        <v>89</v>
      </c>
      <c r="E55" s="48"/>
      <c r="F55" s="60" t="s">
        <v>87</v>
      </c>
      <c r="G55" s="48" t="s">
        <v>88</v>
      </c>
      <c r="H55" s="61"/>
      <c r="I55" s="131" t="s">
        <v>34</v>
      </c>
    </row>
    <row r="56" spans="2:9" ht="15.75">
      <c r="B56" s="49"/>
      <c r="C56" s="48"/>
      <c r="D56" s="48"/>
      <c r="E56" s="48"/>
      <c r="F56" s="48"/>
      <c r="G56" s="48"/>
      <c r="H56" s="61"/>
      <c r="I56" s="62"/>
    </row>
    <row r="57" spans="2:9" ht="15.75">
      <c r="B57" s="73"/>
      <c r="C57" s="74"/>
      <c r="D57" s="132" t="s">
        <v>90</v>
      </c>
      <c r="E57" s="74"/>
      <c r="F57" s="74"/>
      <c r="G57" s="74"/>
      <c r="H57" s="65"/>
      <c r="I57" s="75"/>
    </row>
    <row r="58" spans="2:9" ht="15.75">
      <c r="B58" s="48"/>
      <c r="C58" s="48"/>
      <c r="D58" s="48"/>
      <c r="E58" s="48"/>
      <c r="F58" s="48"/>
      <c r="G58" s="48"/>
      <c r="H58" s="61"/>
      <c r="I58" s="48"/>
    </row>
    <row r="59" spans="2:9" ht="15.75">
      <c r="B59" s="76" t="s">
        <v>35</v>
      </c>
      <c r="C59" s="77"/>
      <c r="D59" s="77"/>
      <c r="E59" s="77"/>
      <c r="F59" s="77"/>
      <c r="G59" s="77"/>
      <c r="H59" s="78" t="s">
        <v>56</v>
      </c>
      <c r="I59" s="79" t="s">
        <v>57</v>
      </c>
    </row>
    <row r="60" spans="2:9" ht="15.75">
      <c r="B60" s="49" t="s">
        <v>36</v>
      </c>
      <c r="C60" s="48"/>
      <c r="D60" s="48"/>
      <c r="E60" s="48"/>
      <c r="F60" s="48"/>
      <c r="G60" s="48"/>
      <c r="H60" s="61"/>
      <c r="I60" s="62"/>
    </row>
    <row r="61" spans="2:9" ht="15.75">
      <c r="B61" s="49"/>
      <c r="C61" s="48" t="s">
        <v>37</v>
      </c>
      <c r="D61" s="48"/>
      <c r="E61" s="55"/>
      <c r="F61" s="63">
        <v>1593</v>
      </c>
      <c r="G61" s="115"/>
      <c r="H61" s="65"/>
      <c r="I61" s="75"/>
    </row>
    <row r="62" spans="2:9" ht="15.75">
      <c r="B62" s="49"/>
      <c r="C62" s="48" t="s">
        <v>38</v>
      </c>
      <c r="D62" s="48"/>
      <c r="E62" s="66"/>
      <c r="F62" s="66">
        <v>328.33</v>
      </c>
      <c r="G62" s="116"/>
      <c r="H62" s="70"/>
      <c r="I62" s="111"/>
    </row>
    <row r="63" spans="2:9" ht="15.75">
      <c r="B63" s="49"/>
      <c r="C63" s="48"/>
      <c r="D63" s="48" t="s">
        <v>39</v>
      </c>
      <c r="E63" s="66"/>
      <c r="F63" s="67">
        <f>SUM(F61:F62)</f>
        <v>1921.33</v>
      </c>
      <c r="G63" s="113"/>
      <c r="H63" s="129">
        <v>0.236</v>
      </c>
      <c r="I63" s="118">
        <f>+F63*H63</f>
        <v>453.43387999999993</v>
      </c>
    </row>
    <row r="64" spans="2:9" ht="15.75">
      <c r="B64" s="49" t="s">
        <v>40</v>
      </c>
      <c r="C64" s="48"/>
      <c r="D64" s="48"/>
      <c r="E64" s="48"/>
      <c r="F64" s="48"/>
      <c r="G64" s="113"/>
      <c r="H64" s="130"/>
      <c r="I64" s="119"/>
    </row>
    <row r="65" spans="2:9" ht="15.75">
      <c r="B65" s="49"/>
      <c r="C65" s="48" t="s">
        <v>62</v>
      </c>
      <c r="D65" s="48"/>
      <c r="E65" s="48"/>
      <c r="F65" s="61">
        <v>2041.33</v>
      </c>
      <c r="G65" s="113"/>
      <c r="H65" s="130">
        <v>0.01</v>
      </c>
      <c r="I65" s="119">
        <v>20.41</v>
      </c>
    </row>
    <row r="66" spans="2:9" ht="15.75">
      <c r="B66" s="49"/>
      <c r="C66" s="48" t="s">
        <v>1</v>
      </c>
      <c r="D66" s="48"/>
      <c r="E66" s="48"/>
      <c r="F66" s="61">
        <v>2041.33</v>
      </c>
      <c r="G66" s="113"/>
      <c r="H66" s="130">
        <v>0.055</v>
      </c>
      <c r="I66" s="119">
        <v>112.27</v>
      </c>
    </row>
    <row r="67" spans="2:10" ht="15.75">
      <c r="B67" s="49"/>
      <c r="C67" s="48" t="s">
        <v>2</v>
      </c>
      <c r="D67" s="48"/>
      <c r="E67" s="48"/>
      <c r="F67" s="61">
        <v>2041.33</v>
      </c>
      <c r="G67" s="113"/>
      <c r="H67" s="130">
        <v>0.006</v>
      </c>
      <c r="I67" s="119">
        <v>12.25</v>
      </c>
      <c r="J67" s="1" t="s">
        <v>91</v>
      </c>
    </row>
    <row r="68" spans="2:9" ht="15.75">
      <c r="B68" s="49"/>
      <c r="C68" s="48" t="s">
        <v>58</v>
      </c>
      <c r="D68" s="48"/>
      <c r="E68" s="48"/>
      <c r="F68" s="61">
        <v>2041.33</v>
      </c>
      <c r="G68" s="113"/>
      <c r="H68" s="130">
        <v>0.002</v>
      </c>
      <c r="I68" s="119">
        <v>4.08</v>
      </c>
    </row>
    <row r="69" spans="2:9" ht="15.75" hidden="1">
      <c r="B69" s="49"/>
      <c r="C69" s="48"/>
      <c r="D69" s="48"/>
      <c r="E69" s="48"/>
      <c r="F69" s="48"/>
      <c r="G69" s="113"/>
      <c r="H69" s="123"/>
      <c r="I69" s="119"/>
    </row>
    <row r="70" spans="2:10" ht="15.75">
      <c r="B70" s="49" t="s">
        <v>85</v>
      </c>
      <c r="C70" s="48"/>
      <c r="D70" s="48"/>
      <c r="E70" s="48"/>
      <c r="F70" s="55" t="s">
        <v>86</v>
      </c>
      <c r="G70" s="113"/>
      <c r="H70" s="123" t="s">
        <v>63</v>
      </c>
      <c r="I70" s="119">
        <v>21.36</v>
      </c>
      <c r="J70" s="1" t="s">
        <v>92</v>
      </c>
    </row>
    <row r="71" spans="2:9" ht="15.75" hidden="1">
      <c r="B71" s="49" t="s">
        <v>41</v>
      </c>
      <c r="C71" s="48"/>
      <c r="D71" s="48"/>
      <c r="E71" s="48"/>
      <c r="F71" s="66"/>
      <c r="G71" s="113">
        <f>+H19</f>
        <v>0</v>
      </c>
      <c r="H71" s="124">
        <v>0.12</v>
      </c>
      <c r="I71" s="114">
        <f>+G71*H71</f>
        <v>0</v>
      </c>
    </row>
    <row r="72" spans="2:9" ht="15.75">
      <c r="B72" s="73" t="s">
        <v>78</v>
      </c>
      <c r="C72" s="74"/>
      <c r="D72" s="74"/>
      <c r="E72" s="74"/>
      <c r="F72" s="80">
        <v>1665</v>
      </c>
      <c r="G72" s="112"/>
      <c r="H72" s="80"/>
      <c r="I72" s="118" t="s">
        <v>93</v>
      </c>
    </row>
    <row r="73" spans="2:9" ht="15.75">
      <c r="B73" s="81"/>
      <c r="C73" s="81"/>
      <c r="D73" s="81"/>
      <c r="E73" s="81"/>
      <c r="F73" s="81"/>
      <c r="G73" s="81"/>
      <c r="H73" s="81"/>
      <c r="I73" s="81"/>
    </row>
    <row r="74" spans="2:9" ht="15.75">
      <c r="B74" s="81"/>
      <c r="C74" s="81"/>
      <c r="D74" s="81"/>
      <c r="E74" s="81"/>
      <c r="F74" s="81"/>
      <c r="G74" s="81"/>
      <c r="H74" s="81"/>
      <c r="I74" s="81"/>
    </row>
    <row r="75" spans="2:9" ht="15.75">
      <c r="B75" s="82" t="s">
        <v>42</v>
      </c>
      <c r="C75" s="83"/>
      <c r="D75" s="84"/>
      <c r="E75" s="84"/>
      <c r="F75" s="84"/>
      <c r="G75" s="84"/>
      <c r="H75" s="84"/>
      <c r="I75" s="85"/>
    </row>
    <row r="76" spans="2:9" ht="15.75">
      <c r="B76" s="86"/>
      <c r="C76" s="87"/>
      <c r="D76" s="87"/>
      <c r="E76" s="87"/>
      <c r="F76" s="87"/>
      <c r="G76" s="87"/>
      <c r="H76" s="87"/>
      <c r="I76" s="88"/>
    </row>
    <row r="77" spans="2:9" ht="15.75">
      <c r="B77" s="86" t="s">
        <v>43</v>
      </c>
      <c r="C77" s="87"/>
      <c r="D77" s="87"/>
      <c r="E77" s="109">
        <v>2</v>
      </c>
      <c r="F77" s="87"/>
      <c r="G77" s="87"/>
      <c r="H77" s="87"/>
      <c r="I77" s="88"/>
    </row>
    <row r="78" spans="2:9" ht="15.75">
      <c r="B78" s="86" t="s">
        <v>44</v>
      </c>
      <c r="C78" s="87"/>
      <c r="D78" s="87"/>
      <c r="E78" s="110"/>
      <c r="F78" s="90" t="s">
        <v>45</v>
      </c>
      <c r="G78" s="91">
        <f>IF($E$80=1,E77*E78*E79/365,E77*E78*E79/360)</f>
        <v>0</v>
      </c>
      <c r="H78" s="87"/>
      <c r="I78" s="88"/>
    </row>
    <row r="79" spans="2:9" ht="15.75">
      <c r="B79" s="86" t="s">
        <v>46</v>
      </c>
      <c r="C79" s="87"/>
      <c r="D79" s="87"/>
      <c r="E79" s="92"/>
      <c r="F79" s="87"/>
      <c r="G79" s="87"/>
      <c r="H79" s="87"/>
      <c r="I79" s="88"/>
    </row>
    <row r="80" spans="2:9" ht="15.75">
      <c r="B80" s="93" t="s">
        <v>47</v>
      </c>
      <c r="C80" s="94"/>
      <c r="D80" s="94"/>
      <c r="E80" s="89">
        <v>2</v>
      </c>
      <c r="F80" s="94"/>
      <c r="G80" s="94"/>
      <c r="H80" s="94"/>
      <c r="I80" s="95"/>
    </row>
    <row r="81" spans="2:9" ht="15.75">
      <c r="B81" s="81"/>
      <c r="C81" s="81"/>
      <c r="D81" s="81"/>
      <c r="E81" s="81"/>
      <c r="F81" s="81"/>
      <c r="G81" s="81"/>
      <c r="H81" s="81"/>
      <c r="I81" s="81"/>
    </row>
    <row r="82" spans="2:9" ht="12.75" customHeight="1">
      <c r="B82" s="81"/>
      <c r="C82" s="81"/>
      <c r="D82" s="81"/>
      <c r="E82" s="81"/>
      <c r="F82" s="81"/>
      <c r="G82" s="81"/>
      <c r="H82" s="81"/>
      <c r="I82" s="81"/>
    </row>
    <row r="83" spans="2:9" ht="15.75" hidden="1">
      <c r="B83" s="96" t="s">
        <v>48</v>
      </c>
      <c r="C83" s="97"/>
      <c r="D83" s="98"/>
      <c r="E83" s="98"/>
      <c r="F83" s="98"/>
      <c r="G83" s="98"/>
      <c r="H83" s="98"/>
      <c r="I83" s="99"/>
    </row>
    <row r="84" spans="2:9" ht="15.75" hidden="1">
      <c r="B84" s="100"/>
      <c r="C84" s="101"/>
      <c r="D84" s="101"/>
      <c r="E84" s="101"/>
      <c r="F84" s="102" t="s">
        <v>49</v>
      </c>
      <c r="G84" s="103">
        <f>+E86-E85+1</f>
        <v>31</v>
      </c>
      <c r="H84" s="101"/>
      <c r="I84" s="104"/>
    </row>
    <row r="85" spans="2:9" ht="15.75" hidden="1">
      <c r="B85" s="100" t="s">
        <v>50</v>
      </c>
      <c r="C85" s="101"/>
      <c r="D85" s="101"/>
      <c r="E85" s="105">
        <f>+D7</f>
        <v>43952</v>
      </c>
      <c r="F85" s="101"/>
      <c r="G85" s="103"/>
      <c r="H85" s="101"/>
      <c r="I85" s="104"/>
    </row>
    <row r="86" spans="2:9" ht="15.75" hidden="1">
      <c r="B86" s="100" t="s">
        <v>51</v>
      </c>
      <c r="C86" s="101"/>
      <c r="D86" s="101"/>
      <c r="E86" s="105">
        <f>+F7</f>
        <v>43982</v>
      </c>
      <c r="F86" s="106" t="s">
        <v>52</v>
      </c>
      <c r="G86" s="107">
        <f>IF(AND(E84&lt;30,E84),IF($F$87="M",30,G84))</f>
        <v>31</v>
      </c>
      <c r="H86" s="101"/>
      <c r="I86" s="104"/>
    </row>
    <row r="87" spans="2:9" ht="15.75" hidden="1">
      <c r="B87" s="100" t="s">
        <v>53</v>
      </c>
      <c r="C87" s="101"/>
      <c r="D87" s="101"/>
      <c r="E87" s="108" t="s">
        <v>54</v>
      </c>
      <c r="F87" s="101"/>
      <c r="G87" s="101"/>
      <c r="H87" s="101"/>
      <c r="I87" s="104"/>
    </row>
    <row r="88" spans="2:9" ht="16.5" hidden="1" thickBot="1">
      <c r="B88" s="35"/>
      <c r="C88" s="36"/>
      <c r="D88" s="36"/>
      <c r="E88" s="36"/>
      <c r="F88" s="36"/>
      <c r="G88" s="36"/>
      <c r="H88" s="36"/>
      <c r="I88" s="37"/>
    </row>
    <row r="89" spans="2:9" ht="15.75">
      <c r="B89" s="25"/>
      <c r="C89" s="25"/>
      <c r="D89" s="25"/>
      <c r="E89" s="25"/>
      <c r="F89" s="25"/>
      <c r="G89" s="25"/>
      <c r="H89" s="25"/>
      <c r="I89" s="25"/>
    </row>
  </sheetData>
  <sheetProtection/>
  <mergeCells count="14">
    <mergeCell ref="C1:E1"/>
    <mergeCell ref="C2:E2"/>
    <mergeCell ref="C3:E3"/>
    <mergeCell ref="C4:E4"/>
    <mergeCell ref="C5:E5"/>
    <mergeCell ref="B13:D13"/>
    <mergeCell ref="B35:D35"/>
    <mergeCell ref="B31:D31"/>
    <mergeCell ref="B14:D14"/>
    <mergeCell ref="B15:D15"/>
    <mergeCell ref="B23:D23"/>
    <mergeCell ref="B24:D24"/>
    <mergeCell ref="B29:D29"/>
    <mergeCell ref="B33:D33"/>
  </mergeCells>
  <printOptions/>
  <pageMargins left="1.03" right="0.2755905511811024" top="0.44" bottom="0.15748031496062992" header="0.15748031496062992" footer="0.31496062992125984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14" sqref="I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ehsc160141</dc:creator>
  <cp:keywords/>
  <dc:description/>
  <cp:lastModifiedBy>Cari</cp:lastModifiedBy>
  <cp:lastPrinted>2020-03-17T08:14:55Z</cp:lastPrinted>
  <dcterms:created xsi:type="dcterms:W3CDTF">2008-03-11T11:55:35Z</dcterms:created>
  <dcterms:modified xsi:type="dcterms:W3CDTF">2020-04-01T11:12:47Z</dcterms:modified>
  <cp:category/>
  <cp:version/>
  <cp:contentType/>
  <cp:contentStatus/>
</cp:coreProperties>
</file>