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Cas pràctic 1" sheetId="1" r:id="rId1"/>
    <sheet name="Cas pràctic 2" sheetId="2" r:id="rId2"/>
    <sheet name="Cas pràctic 3" sheetId="3" r:id="rId3"/>
  </sheets>
  <calcPr calcId="144525"/>
  <extLst>
    <ext uri="GoogleSheetsCustomDataVersion2">
      <go:sheetsCustomData xmlns:go="http://customooxmlschemas.google.com/" r:id="rId7" roundtripDataChecksum="GiGTiGZHLS7oc7IQx+uALrJjxt8nG7z+KrO0UzuVWFU="/>
    </ext>
  </extLst>
</workbook>
</file>

<file path=xl/calcChain.xml><?xml version="1.0" encoding="utf-8"?>
<calcChain xmlns="http://schemas.openxmlformats.org/spreadsheetml/2006/main">
  <c r="E92" i="3" l="1"/>
  <c r="G90" i="3" s="1"/>
  <c r="G92" i="3" s="1"/>
  <c r="E91" i="3"/>
  <c r="G84" i="3"/>
  <c r="E43" i="3" s="1"/>
  <c r="I76" i="3"/>
  <c r="G76" i="3"/>
  <c r="I75" i="3"/>
  <c r="I74" i="3"/>
  <c r="I73" i="3"/>
  <c r="F66" i="3"/>
  <c r="F67" i="3" s="1"/>
  <c r="F65" i="3"/>
  <c r="H48" i="3"/>
  <c r="E47" i="3"/>
  <c r="H47" i="3" s="1"/>
  <c r="H46" i="3"/>
  <c r="E44" i="3"/>
  <c r="H44" i="3" s="1"/>
  <c r="I38" i="3"/>
  <c r="E52" i="3" s="1"/>
  <c r="G92" i="2"/>
  <c r="E92" i="2"/>
  <c r="E91" i="2"/>
  <c r="G90" i="2"/>
  <c r="I76" i="2"/>
  <c r="G76" i="2"/>
  <c r="I75" i="2"/>
  <c r="I74" i="2"/>
  <c r="I73" i="2"/>
  <c r="F66" i="2"/>
  <c r="F67" i="2" s="1"/>
  <c r="F65" i="2"/>
  <c r="E49" i="2"/>
  <c r="H49" i="2" s="1"/>
  <c r="H48" i="2"/>
  <c r="E47" i="2"/>
  <c r="H47" i="2" s="1"/>
  <c r="H46" i="2"/>
  <c r="E44" i="2"/>
  <c r="H44" i="2" s="1"/>
  <c r="H43" i="2"/>
  <c r="E43" i="2"/>
  <c r="I38" i="2"/>
  <c r="E52" i="2" s="1"/>
  <c r="G92" i="1"/>
  <c r="E92" i="1"/>
  <c r="E91" i="1"/>
  <c r="G90" i="1"/>
  <c r="G84" i="1"/>
  <c r="E43" i="1" s="1"/>
  <c r="H43" i="1" s="1"/>
  <c r="I76" i="1"/>
  <c r="G76" i="1"/>
  <c r="I75" i="1"/>
  <c r="I74" i="1"/>
  <c r="I73" i="1"/>
  <c r="F72" i="1"/>
  <c r="I72" i="1" s="1"/>
  <c r="I71" i="1"/>
  <c r="F71" i="1"/>
  <c r="I70" i="1"/>
  <c r="I69" i="1"/>
  <c r="F65" i="1"/>
  <c r="H49" i="1"/>
  <c r="H48" i="1"/>
  <c r="H47" i="1"/>
  <c r="E47" i="1"/>
  <c r="H46" i="1"/>
  <c r="E45" i="1"/>
  <c r="H45" i="1" s="1"/>
  <c r="H44" i="1"/>
  <c r="I38" i="1"/>
  <c r="I67" i="2" l="1"/>
  <c r="F77" i="2"/>
  <c r="I77" i="2" s="1"/>
  <c r="F77" i="3"/>
  <c r="I77" i="3" s="1"/>
  <c r="I67" i="3"/>
  <c r="H50" i="1"/>
  <c r="H52" i="3"/>
  <c r="F78" i="3"/>
  <c r="I78" i="3" s="1"/>
  <c r="E49" i="3"/>
  <c r="H49" i="3" s="1"/>
  <c r="H43" i="3"/>
  <c r="F67" i="1"/>
  <c r="F78" i="2"/>
  <c r="I78" i="2" s="1"/>
  <c r="H52" i="2"/>
  <c r="F66" i="1"/>
  <c r="E45" i="2"/>
  <c r="E45" i="3"/>
  <c r="E52" i="1"/>
  <c r="F71" i="3" l="1"/>
  <c r="I71" i="3" s="1"/>
  <c r="F69" i="3"/>
  <c r="H45" i="3"/>
  <c r="F72" i="3"/>
  <c r="I72" i="3" s="1"/>
  <c r="F70" i="3"/>
  <c r="H50" i="3"/>
  <c r="H57" i="3" s="1"/>
  <c r="I58" i="3" s="1"/>
  <c r="F71" i="2"/>
  <c r="I71" i="2" s="1"/>
  <c r="F69" i="2"/>
  <c r="H45" i="2"/>
  <c r="H50" i="2" s="1"/>
  <c r="H57" i="2" s="1"/>
  <c r="I58" i="2" s="1"/>
  <c r="F72" i="2"/>
  <c r="I72" i="2" s="1"/>
  <c r="F70" i="2"/>
  <c r="F77" i="1"/>
  <c r="I77" i="1" s="1"/>
  <c r="I67" i="1"/>
  <c r="F78" i="1"/>
  <c r="I78" i="1" s="1"/>
  <c r="H52" i="1"/>
  <c r="H57" i="1" s="1"/>
  <c r="I58" i="1" s="1"/>
  <c r="I79" i="1" l="1"/>
  <c r="I70" i="2"/>
  <c r="I69" i="2"/>
  <c r="I69" i="3"/>
  <c r="I79" i="3" s="1"/>
  <c r="I70" i="3"/>
  <c r="I79" i="2" l="1"/>
</calcChain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sz val="10"/>
            <color rgb="FF000000"/>
            <rFont val="Arial"/>
            <scheme val="minor"/>
          </rPr>
          <t>======
ID#AAABIJvXLK8
     (2024-02-21 17:38:53)
Els convenis poden fitxar les retribucions com a diàries o mensuals, en tot cas els grups de cotització 1 a 7 cotitzen mensualment (els mesos es computen tots de 30 dies)</t>
        </r>
      </text>
    </comment>
    <comment ref="C7" authorId="0">
      <text>
        <r>
          <rPr>
            <sz val="10"/>
            <color rgb="FF000000"/>
            <rFont val="Arial"/>
            <scheme val="minor"/>
          </rPr>
          <t>======
ID#AAABIJvXLLE
     (2024-02-21 17:38:53)
Període de liquidació de la nòmina, no pot ser superior a 1 mes</t>
        </r>
      </text>
    </comment>
    <comment ref="I7" authorId="0">
      <text>
        <r>
          <rPr>
            <sz val="10"/>
            <color rgb="FF000000"/>
            <rFont val="Arial"/>
            <scheme val="minor"/>
          </rPr>
          <t>======
ID#AAABIJvXLKw
     (2024-02-21 17:38:53)
Si el salari està establert per mes, sempre es consignarà 30 dies</t>
        </r>
      </text>
    </comment>
    <comment ref="C10" authorId="0">
      <text>
        <r>
          <rPr>
            <sz val="10"/>
            <color rgb="FF000000"/>
            <rFont val="Arial"/>
            <scheme val="minor"/>
          </rPr>
          <t>======
ID#AAABIJvXLLI
     (2024-02-21 17:38:53)
Aquestes percepcions cotitzen a la seguretat social</t>
        </r>
      </text>
    </comment>
    <comment ref="D23" authorId="0">
      <text>
        <r>
          <rPr>
            <sz val="10"/>
            <color rgb="FF000000"/>
            <rFont val="Arial"/>
            <scheme val="minor"/>
          </rPr>
          <t>======
ID#AAABIJvXLK4
     (2024-02-21 17:38:53)
Percepcions no periòdiques es cobren en determinats moments de l'any, però es pot pactar el seu cobrament mensual</t>
        </r>
      </text>
    </comment>
    <comment ref="I38" authorId="0">
      <text>
        <r>
          <rPr>
            <sz val="10"/>
            <color rgb="FF000000"/>
            <rFont val="Arial"/>
            <scheme val="minor"/>
          </rPr>
          <t>======
ID#AAABIJvXLLM
     (2024-02-21 17:38:53)
Suma de tots els conceptes retributius : salarials i no salarials</t>
        </r>
      </text>
    </comment>
    <comment ref="G41" authorId="0">
      <text>
        <r>
          <rPr>
            <sz val="10"/>
            <color rgb="FF000000"/>
            <rFont val="Arial"/>
            <scheme val="minor"/>
          </rPr>
          <t>======
ID#AAABIJvXLLU
     (2024-02-21 17:38:53)
% de cotització que paguen els treballadors per diversos conceptes</t>
        </r>
      </text>
    </comment>
    <comment ref="D65" authorId="0">
      <text>
        <r>
          <rPr>
            <sz val="10"/>
            <color rgb="FF000000"/>
            <rFont val="Arial"/>
            <scheme val="minor"/>
          </rPr>
          <t>======
ID#AAABIJvXLK0
     (2024-02-21 17:38:53)
Suma de les percepecions salarials del mes</t>
        </r>
      </text>
    </comment>
    <comment ref="D66" authorId="0">
      <text>
        <r>
          <rPr>
            <sz val="10"/>
            <color rgb="FF000000"/>
            <rFont val="Arial"/>
            <scheme val="minor"/>
          </rPr>
          <t>======
ID#AAABIJvXLKs
     (2024-02-21 17:38:53)
Part proporcional de les percepcions no periòdiques (pagues i altres percepcions)</t>
        </r>
      </text>
    </comment>
    <comment ref="E84" authorId="0">
      <text>
        <r>
          <rPr>
            <sz val="10"/>
            <color rgb="FF000000"/>
            <rFont val="Arial"/>
            <scheme val="minor"/>
          </rPr>
          <t>======
ID#AAABIJvXLKo
Susana Sagarra Garcia    (2024-02-24 07:57:52)
Càlcul pagues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d9ZdlDkDdSiz6NpgvPgTwYfdQsg=="/>
    </ext>
  </extLst>
</comments>
</file>

<file path=xl/comments2.xml><?xml version="1.0" encoding="utf-8"?>
<comments xmlns="http://schemas.openxmlformats.org/spreadsheetml/2006/main">
  <authors>
    <author/>
  </authors>
  <commentList>
    <comment ref="H30" authorId="0">
      <text>
        <r>
          <rPr>
            <sz val="10"/>
            <color rgb="FF000000"/>
            <rFont val="Arial"/>
            <scheme val="minor"/>
          </rPr>
          <t>======
ID#AAABIJvXLLQ
Susana Sagarra Garcia    (2024-02-24 08:02:12)
Import d'un dia 11,66€</t>
        </r>
      </text>
    </comment>
    <comment ref="G84" authorId="0">
      <text>
        <r>
          <rPr>
            <sz val="10"/>
            <color rgb="FF000000"/>
            <rFont val="Arial"/>
            <scheme val="minor"/>
          </rPr>
          <t>======
ID#AAABIJvXLLA
Susana Sagarra Garcia    (2024-02-24 08:19:59)
Càlcul pagues:
((1900*2)/12)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RTTOKFCAJdCfVwaj0g7jLbsZemA=="/>
    </ext>
  </extLst>
</comments>
</file>

<file path=xl/comments3.xml><?xml version="1.0" encoding="utf-8"?>
<comments xmlns="http://schemas.openxmlformats.org/spreadsheetml/2006/main">
  <authors>
    <author/>
  </authors>
  <commentList>
    <comment ref="H30" authorId="0">
      <text>
        <r>
          <rPr>
            <sz val="10"/>
            <color rgb="FF000000"/>
            <rFont val="Arial"/>
            <scheme val="minor"/>
          </rPr>
          <t>======
ID#AAABIJvXLLY
Susana Sagarra Garcia    (2024-02-24 08:35:14)
Càlcul despeses manutenció:
(5€-53,43€)=11,66€ * 3 =34,98€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svwOVKemylvBO7AX1Mi8iDEkPEw=="/>
    </ext>
  </extLst>
</comments>
</file>

<file path=xl/sharedStrings.xml><?xml version="1.0" encoding="utf-8"?>
<sst xmlns="http://schemas.openxmlformats.org/spreadsheetml/2006/main" count="249" uniqueCount="94">
  <si>
    <t>TOTAL MERITAT SERVEIX DE BASE DE IRPF SI TOTS ELS CONCEPTES SALARIALS COTITZEN</t>
  </si>
  <si>
    <t>DEDUCCIONS Bases Contingèncides comunes i Contingències professionals: posar el de la graella, NO EL TOTAL MERITAT</t>
  </si>
  <si>
    <t>REMUNERACIÓ MENSUAL: És la BCC - pagues extres</t>
  </si>
  <si>
    <t>Tipus retribució: diària (1) ; mensual (2)</t>
  </si>
  <si>
    <t>Període de liquidació</t>
  </si>
  <si>
    <t>31/09/23</t>
  </si>
  <si>
    <t>Núm dies</t>
  </si>
  <si>
    <t>I. MERITACIONS</t>
  </si>
  <si>
    <t>TOTALS</t>
  </si>
  <si>
    <r>
      <rPr>
        <b/>
        <sz val="10"/>
        <color rgb="FF000000"/>
        <rFont val="Arial"/>
      </rPr>
      <t xml:space="preserve">1. </t>
    </r>
    <r>
      <rPr>
        <b/>
        <u/>
        <sz val="10"/>
        <color rgb="FF000000"/>
        <rFont val="Arial"/>
      </rPr>
      <t>Percepcions salarials</t>
    </r>
  </si>
  <si>
    <t>Salari base</t>
  </si>
  <si>
    <t>Complements salarials</t>
  </si>
  <si>
    <t>Plus antiguitat</t>
  </si>
  <si>
    <t>Plus nocturnitat</t>
  </si>
  <si>
    <t>Hores extraordinàries</t>
  </si>
  <si>
    <t>Hores extraordinàries: força major</t>
  </si>
  <si>
    <t>Hores extraordinàries força major</t>
  </si>
  <si>
    <t>Hores complementàries (contractes a temps parcial)</t>
  </si>
  <si>
    <t>Gratificacions extraordiàries..............,...................................................................................................</t>
  </si>
  <si>
    <t>Prorrata paga extra estiu</t>
  </si>
  <si>
    <t>Prorrata paga extra nadal</t>
  </si>
  <si>
    <t>Salari en espècie</t>
  </si>
  <si>
    <r>
      <rPr>
        <b/>
        <sz val="10"/>
        <color rgb="FF000000"/>
        <rFont val="Arial"/>
      </rPr>
      <t xml:space="preserve">2. </t>
    </r>
    <r>
      <rPr>
        <b/>
        <u/>
        <sz val="10"/>
        <color rgb="FF000000"/>
        <rFont val="Arial"/>
      </rPr>
      <t>Percepcions no salarials</t>
    </r>
  </si>
  <si>
    <t>Indemnizacions o abonament despeses</t>
  </si>
  <si>
    <t>Prestacions i indemnitzacions de la Seguretat Socials</t>
  </si>
  <si>
    <t>Indemnitzacions per trasllats, suspensions o acomiadaments</t>
  </si>
  <si>
    <t>Altres percepcions no salarials</t>
  </si>
  <si>
    <t>A. TOTAL MERITAT</t>
  </si>
  <si>
    <t>II. DEDUCCIONS</t>
  </si>
  <si>
    <t>1. Aportacions del treballador a les cotitzacions a la S.S y recaptació conjunta</t>
  </si>
  <si>
    <t>Percentatge</t>
  </si>
  <si>
    <t>Contingències comunes</t>
  </si>
  <si>
    <t>Atur</t>
  </si>
  <si>
    <t>Formació professional</t>
  </si>
  <si>
    <t>Hores extraordinàries de Força Major</t>
  </si>
  <si>
    <t xml:space="preserve">Hores extraordinàries </t>
  </si>
  <si>
    <t>MEI</t>
  </si>
  <si>
    <t>TOTAL APORTACIONS</t>
  </si>
  <si>
    <t>2. Irpf</t>
  </si>
  <si>
    <t>3. Bestretes</t>
  </si>
  <si>
    <t>4. Valor dels productes rebuts en espècie</t>
  </si>
  <si>
    <t>5. Altres deduccions</t>
  </si>
  <si>
    <t>B. TOTAL A DEDUÏR</t>
  </si>
  <si>
    <t>LÍQUID TOTAL A PERCEBRE (A-B)</t>
  </si>
  <si>
    <r>
      <rPr>
        <b/>
        <sz val="10"/>
        <color rgb="FF993300"/>
        <rFont val="Arial"/>
      </rPr>
      <t>Firma</t>
    </r>
    <r>
      <rPr>
        <sz val="10"/>
        <color rgb="FF993300"/>
        <rFont val="Arial"/>
      </rPr>
      <t xml:space="preserve"> i segell de l' empresa</t>
    </r>
  </si>
  <si>
    <t>Data:</t>
  </si>
  <si>
    <t>Girona, 31/05/2020</t>
  </si>
  <si>
    <t>He rebut</t>
  </si>
  <si>
    <t>Recordeu signar tant sota l'apartat empresa com a l'apartat treballador sota "He rebut".</t>
  </si>
  <si>
    <t>DETERMINACIÓ DE LES BASES DE COTIZACIÓ A LA SEGURETAT SOCIAL I IRPF</t>
  </si>
  <si>
    <t>Tipus</t>
  </si>
  <si>
    <t>Aportació empresa</t>
  </si>
  <si>
    <t>1. Base de cotizació per contingèncias comunes</t>
  </si>
  <si>
    <t>Remuneració mensual</t>
  </si>
  <si>
    <t xml:space="preserve">Prorrata pagues extres   </t>
  </si>
  <si>
    <t>TOTAL</t>
  </si>
  <si>
    <t>2. Base de cotizació por contingències professionals i recaptació conjunta</t>
  </si>
  <si>
    <t>AT/EP</t>
  </si>
  <si>
    <t>Fons Garantia Salarial</t>
  </si>
  <si>
    <t xml:space="preserve">3. Base de cotizació per hores extres F.M.: </t>
  </si>
  <si>
    <t>4. Base de cotització per hores extres</t>
  </si>
  <si>
    <t>4. Base de cotizació per hores extres força major</t>
  </si>
  <si>
    <t>5. MEI</t>
  </si>
  <si>
    <t>4. Base subjecta a retenció del Irpf</t>
  </si>
  <si>
    <t>Càlcul prorrata de pagues :</t>
  </si>
  <si>
    <t>Núm de pagues :</t>
  </si>
  <si>
    <t>Import de cada paga :</t>
  </si>
  <si>
    <t>((1980+297)*2+500)/12</t>
  </si>
  <si>
    <t xml:space="preserve"> Import prorrata</t>
  </si>
  <si>
    <t>Total dies cotitzats i treballats :</t>
  </si>
  <si>
    <t>Retribució diària (1) ó mensual (2)</t>
  </si>
  <si>
    <t>Càlcul dies cotitzats</t>
  </si>
  <si>
    <t>Total dies</t>
  </si>
  <si>
    <t>Data inici període</t>
  </si>
  <si>
    <t>Data finalització període</t>
  </si>
  <si>
    <t>Dies a computar</t>
  </si>
  <si>
    <t>Retribució mensual (M) ó diària (D)</t>
  </si>
  <si>
    <t>M</t>
  </si>
  <si>
    <r>
      <rPr>
        <b/>
        <sz val="10"/>
        <color rgb="FF000000"/>
        <rFont val="Arial"/>
      </rPr>
      <t xml:space="preserve">1. </t>
    </r>
    <r>
      <rPr>
        <b/>
        <u/>
        <sz val="10"/>
        <color rgb="FF000000"/>
        <rFont val="Arial"/>
      </rPr>
      <t>Percepcions salarials</t>
    </r>
  </si>
  <si>
    <t>Plus antiguitat (50*3)</t>
  </si>
  <si>
    <t>Plus disponibilitat</t>
  </si>
  <si>
    <r>
      <rPr>
        <b/>
        <sz val="10"/>
        <color rgb="FF000000"/>
        <rFont val="Arial"/>
      </rPr>
      <t xml:space="preserve">2. </t>
    </r>
    <r>
      <rPr>
        <b/>
        <u/>
        <sz val="10"/>
        <color rgb="FF000000"/>
        <rFont val="Arial"/>
      </rPr>
      <t>Percepcions no salarials</t>
    </r>
  </si>
  <si>
    <t>Despeses de manutenció (65€-53,34€)*3</t>
  </si>
  <si>
    <t>Peces de treball</t>
  </si>
  <si>
    <r>
      <rPr>
        <b/>
        <sz val="10"/>
        <color rgb="FF993300"/>
        <rFont val="Arial"/>
      </rPr>
      <t>Firma</t>
    </r>
    <r>
      <rPr>
        <sz val="10"/>
        <color rgb="FF993300"/>
        <rFont val="Arial"/>
      </rPr>
      <t xml:space="preserve"> i segell de l' empresa</t>
    </r>
  </si>
  <si>
    <t>((1900*2)/12)</t>
  </si>
  <si>
    <r>
      <rPr>
        <b/>
        <sz val="10"/>
        <color rgb="FF000000"/>
        <rFont val="Arial"/>
      </rPr>
      <t xml:space="preserve">1. </t>
    </r>
    <r>
      <rPr>
        <b/>
        <u/>
        <sz val="10"/>
        <color rgb="FF000000"/>
        <rFont val="Arial"/>
      </rPr>
      <t>Percepcions salarials</t>
    </r>
  </si>
  <si>
    <t>Plus antiguitat (5% S. B. per bienni. Antiguitat 6 anys)</t>
  </si>
  <si>
    <t>Plus de conveni</t>
  </si>
  <si>
    <r>
      <rPr>
        <b/>
        <sz val="10"/>
        <color rgb="FF000000"/>
        <rFont val="Arial"/>
      </rPr>
      <t xml:space="preserve">2. </t>
    </r>
    <r>
      <rPr>
        <b/>
        <u/>
        <sz val="10"/>
        <color rgb="FF000000"/>
        <rFont val="Arial"/>
      </rPr>
      <t>Percepcions no salarials</t>
    </r>
  </si>
  <si>
    <t>Menycapte de diners</t>
  </si>
  <si>
    <r>
      <rPr>
        <b/>
        <sz val="10"/>
        <color rgb="FF993300"/>
        <rFont val="Arial"/>
      </rPr>
      <t>Firma</t>
    </r>
    <r>
      <rPr>
        <sz val="10"/>
        <color rgb="FF993300"/>
        <rFont val="Arial"/>
      </rPr>
      <t xml:space="preserve"> i segell de l' empresa</t>
    </r>
  </si>
  <si>
    <t>4. Base subjecta a retenció del Irpf (només informatiu)</t>
  </si>
  <si>
    <t>((1200*3)/12)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</si>
</sst>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_-* #,##0.00\ _p_t_a_-;\-* #,##0.00\ _p_t_a_-;_-* \-??\ _p_t_a_-;_-@"/>
    <numFmt numFmtId="166" formatCode="_-* #,##0\ _p_t_a_-;\-* #,##0\ _p_t_a_-;_-* \-??\ _p_t_a_-;_-@"/>
  </numFmts>
  <fonts count="21" x14ac:knownFonts="1">
    <font>
      <sz val="10"/>
      <color rgb="FF000000"/>
      <name val="Arial"/>
      <scheme val="minor"/>
    </font>
    <font>
      <sz val="12"/>
      <color rgb="FF000000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i/>
      <sz val="9"/>
      <color rgb="FF000000"/>
      <name val="Arial"/>
    </font>
    <font>
      <sz val="12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i/>
      <sz val="10"/>
      <color rgb="FF000000"/>
      <name val="Arial"/>
    </font>
    <font>
      <sz val="10"/>
      <name val="Arial"/>
    </font>
    <font>
      <b/>
      <sz val="10"/>
      <color rgb="FF993300"/>
      <name val="Arial"/>
    </font>
    <font>
      <b/>
      <u/>
      <sz val="10"/>
      <color rgb="FF000000"/>
      <name val="Arial"/>
    </font>
    <font>
      <b/>
      <u/>
      <sz val="10"/>
      <color rgb="FF000000"/>
      <name val="Arial"/>
    </font>
    <font>
      <b/>
      <u/>
      <sz val="10"/>
      <color rgb="FF000000"/>
      <name val="Arial"/>
    </font>
    <font>
      <b/>
      <u/>
      <sz val="10"/>
      <color rgb="FF000000"/>
      <name val="Arial"/>
    </font>
    <font>
      <b/>
      <u/>
      <sz val="10"/>
      <color rgb="FF000000"/>
      <name val="Arial"/>
    </font>
    <font>
      <b/>
      <u/>
      <sz val="10"/>
      <color rgb="FF000000"/>
      <name val="Arial"/>
    </font>
    <font>
      <b/>
      <u/>
      <sz val="10"/>
      <color rgb="FF000000"/>
      <name val="Arial"/>
    </font>
    <font>
      <b/>
      <u/>
      <sz val="10"/>
      <color rgb="FF000000"/>
      <name val="Arial"/>
    </font>
    <font>
      <b/>
      <u/>
      <sz val="10"/>
      <color rgb="FF000000"/>
      <name val="Arial"/>
    </font>
    <font>
      <sz val="10"/>
      <color rgb="FF9933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FFCC99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1" fillId="2" borderId="1" xfId="0" applyFont="1" applyFill="1" applyBorder="1" applyAlignment="1"/>
    <xf numFmtId="0" fontId="2" fillId="3" borderId="2" xfId="0" applyFont="1" applyFill="1" applyBorder="1" applyAlignment="1"/>
    <xf numFmtId="0" fontId="3" fillId="3" borderId="3" xfId="0" applyFont="1" applyFill="1" applyBorder="1" applyAlignment="1"/>
    <xf numFmtId="0" fontId="2" fillId="3" borderId="3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" fillId="0" borderId="0" xfId="0" applyFont="1" applyAlignment="1"/>
    <xf numFmtId="0" fontId="2" fillId="3" borderId="5" xfId="0" applyFont="1" applyFill="1" applyBorder="1" applyAlignment="1"/>
    <xf numFmtId="0" fontId="3" fillId="3" borderId="1" xfId="0" applyFont="1" applyFill="1" applyBorder="1" applyAlignment="1"/>
    <xf numFmtId="0" fontId="2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left"/>
    </xf>
    <xf numFmtId="0" fontId="2" fillId="3" borderId="1" xfId="0" applyFont="1" applyFill="1" applyBorder="1" applyAlignment="1"/>
    <xf numFmtId="164" fontId="3" fillId="3" borderId="6" xfId="0" applyNumberFormat="1" applyFont="1" applyFill="1" applyBorder="1" applyAlignment="1"/>
    <xf numFmtId="0" fontId="3" fillId="3" borderId="6" xfId="0" applyFont="1" applyFill="1" applyBorder="1" applyAlignment="1"/>
    <xf numFmtId="0" fontId="2" fillId="3" borderId="7" xfId="0" applyFont="1" applyFill="1" applyBorder="1" applyAlignment="1"/>
    <xf numFmtId="0" fontId="3" fillId="3" borderId="8" xfId="0" applyFont="1" applyFill="1" applyBorder="1" applyAlignment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/>
    <xf numFmtId="0" fontId="4" fillId="3" borderId="1" xfId="0" applyFont="1" applyFill="1" applyBorder="1" applyAlignment="1"/>
    <xf numFmtId="0" fontId="4" fillId="3" borderId="10" xfId="0" applyFont="1" applyFill="1" applyBorder="1" applyAlignment="1">
      <alignment horizontal="right"/>
    </xf>
    <xf numFmtId="0" fontId="5" fillId="3" borderId="1" xfId="0" applyFont="1" applyFill="1" applyBorder="1" applyAlignment="1"/>
    <xf numFmtId="0" fontId="3" fillId="3" borderId="2" xfId="0" applyFont="1" applyFill="1" applyBorder="1" applyAlignment="1"/>
    <xf numFmtId="164" fontId="3" fillId="3" borderId="11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3" borderId="5" xfId="0" applyFont="1" applyFill="1" applyBorder="1" applyAlignment="1"/>
    <xf numFmtId="0" fontId="3" fillId="3" borderId="1" xfId="0" applyFont="1" applyFill="1" applyBorder="1" applyAlignment="1">
      <alignment horizontal="right"/>
    </xf>
    <xf numFmtId="0" fontId="3" fillId="3" borderId="13" xfId="0" applyFont="1" applyFill="1" applyBorder="1" applyAlignment="1"/>
    <xf numFmtId="0" fontId="3" fillId="3" borderId="13" xfId="0" applyFont="1" applyFill="1" applyBorder="1" applyAlignment="1">
      <alignment horizontal="right"/>
    </xf>
    <xf numFmtId="4" fontId="3" fillId="3" borderId="14" xfId="0" applyNumberFormat="1" applyFont="1" applyFill="1" applyBorder="1" applyAlignment="1">
      <alignment horizontal="right"/>
    </xf>
    <xf numFmtId="0" fontId="6" fillId="3" borderId="5" xfId="0" applyFont="1" applyFill="1" applyBorder="1" applyAlignment="1"/>
    <xf numFmtId="0" fontId="7" fillId="3" borderId="1" xfId="0" applyFont="1" applyFill="1" applyBorder="1" applyAlignment="1"/>
    <xf numFmtId="4" fontId="3" fillId="3" borderId="1" xfId="0" applyNumberFormat="1" applyFont="1" applyFill="1" applyBorder="1" applyAlignment="1">
      <alignment horizontal="right"/>
    </xf>
    <xf numFmtId="0" fontId="8" fillId="3" borderId="11" xfId="0" applyFont="1" applyFill="1" applyBorder="1" applyAlignment="1"/>
    <xf numFmtId="0" fontId="8" fillId="3" borderId="11" xfId="0" applyFont="1" applyFill="1" applyBorder="1" applyAlignment="1">
      <alignment horizontal="right"/>
    </xf>
    <xf numFmtId="0" fontId="8" fillId="3" borderId="12" xfId="0" applyFont="1" applyFill="1" applyBorder="1" applyAlignment="1"/>
    <xf numFmtId="0" fontId="8" fillId="3" borderId="18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3" fillId="3" borderId="22" xfId="0" applyFont="1" applyFill="1" applyBorder="1" applyAlignment="1"/>
    <xf numFmtId="0" fontId="3" fillId="3" borderId="22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right"/>
    </xf>
    <xf numFmtId="0" fontId="2" fillId="3" borderId="13" xfId="0" applyFont="1" applyFill="1" applyBorder="1" applyAlignment="1"/>
    <xf numFmtId="4" fontId="2" fillId="3" borderId="13" xfId="0" applyNumberFormat="1" applyFont="1" applyFill="1" applyBorder="1" applyAlignment="1"/>
    <xf numFmtId="4" fontId="2" fillId="3" borderId="10" xfId="0" applyNumberFormat="1" applyFont="1" applyFill="1" applyBorder="1" applyAlignment="1"/>
    <xf numFmtId="4" fontId="3" fillId="3" borderId="1" xfId="0" applyNumberFormat="1" applyFont="1" applyFill="1" applyBorder="1" applyAlignment="1"/>
    <xf numFmtId="4" fontId="2" fillId="3" borderId="1" xfId="0" applyNumberFormat="1" applyFont="1" applyFill="1" applyBorder="1" applyAlignment="1"/>
    <xf numFmtId="0" fontId="2" fillId="3" borderId="6" xfId="0" applyFont="1" applyFill="1" applyBorder="1" applyAlignment="1"/>
    <xf numFmtId="4" fontId="3" fillId="3" borderId="13" xfId="0" applyNumberFormat="1" applyFont="1" applyFill="1" applyBorder="1" applyAlignment="1"/>
    <xf numFmtId="10" fontId="3" fillId="3" borderId="1" xfId="0" applyNumberFormat="1" applyFont="1" applyFill="1" applyBorder="1" applyAlignment="1">
      <alignment horizontal="right"/>
    </xf>
    <xf numFmtId="4" fontId="3" fillId="3" borderId="8" xfId="0" applyNumberFormat="1" applyFont="1" applyFill="1" applyBorder="1" applyAlignment="1"/>
    <xf numFmtId="4" fontId="3" fillId="3" borderId="22" xfId="0" applyNumberFormat="1" applyFont="1" applyFill="1" applyBorder="1" applyAlignment="1"/>
    <xf numFmtId="4" fontId="3" fillId="3" borderId="14" xfId="0" applyNumberFormat="1" applyFont="1" applyFill="1" applyBorder="1" applyAlignment="1"/>
    <xf numFmtId="4" fontId="3" fillId="3" borderId="11" xfId="0" applyNumberFormat="1" applyFont="1" applyFill="1" applyBorder="1" applyAlignment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right"/>
    </xf>
    <xf numFmtId="0" fontId="2" fillId="4" borderId="22" xfId="0" applyFont="1" applyFill="1" applyBorder="1" applyAlignment="1"/>
    <xf numFmtId="4" fontId="2" fillId="4" borderId="13" xfId="0" applyNumberFormat="1" applyFont="1" applyFill="1" applyBorder="1" applyAlignment="1"/>
    <xf numFmtId="4" fontId="2" fillId="4" borderId="10" xfId="0" applyNumberFormat="1" applyFont="1" applyFill="1" applyBorder="1" applyAlignment="1"/>
    <xf numFmtId="0" fontId="10" fillId="3" borderId="1" xfId="0" applyFont="1" applyFill="1" applyBorder="1" applyAlignment="1"/>
    <xf numFmtId="0" fontId="10" fillId="3" borderId="6" xfId="0" applyFont="1" applyFill="1" applyBorder="1" applyAlignment="1"/>
    <xf numFmtId="0" fontId="3" fillId="3" borderId="7" xfId="0" applyFont="1" applyFill="1" applyBorder="1" applyAlignment="1"/>
    <xf numFmtId="0" fontId="10" fillId="3" borderId="8" xfId="0" applyFont="1" applyFill="1" applyBorder="1" applyAlignment="1"/>
    <xf numFmtId="0" fontId="3" fillId="3" borderId="8" xfId="0" applyFont="1" applyFill="1" applyBorder="1" applyAlignment="1">
      <alignment horizontal="right"/>
    </xf>
    <xf numFmtId="0" fontId="11" fillId="3" borderId="2" xfId="0" applyFont="1" applyFill="1" applyBorder="1" applyAlignment="1"/>
    <xf numFmtId="0" fontId="12" fillId="3" borderId="3" xfId="0" applyFont="1" applyFill="1" applyBorder="1" applyAlignment="1"/>
    <xf numFmtId="0" fontId="13" fillId="3" borderId="3" xfId="0" applyFont="1" applyFill="1" applyBorder="1" applyAlignment="1">
      <alignment horizontal="right"/>
    </xf>
    <xf numFmtId="4" fontId="14" fillId="3" borderId="3" xfId="0" applyNumberFormat="1" applyFont="1" applyFill="1" applyBorder="1" applyAlignment="1"/>
    <xf numFmtId="0" fontId="15" fillId="3" borderId="4" xfId="0" applyFont="1" applyFill="1" applyBorder="1" applyAlignment="1"/>
    <xf numFmtId="4" fontId="3" fillId="3" borderId="13" xfId="0" applyNumberFormat="1" applyFont="1" applyFill="1" applyBorder="1" applyAlignment="1">
      <alignment horizontal="right"/>
    </xf>
    <xf numFmtId="4" fontId="3" fillId="3" borderId="8" xfId="0" applyNumberFormat="1" applyFont="1" applyFill="1" applyBorder="1" applyAlignment="1">
      <alignment horizontal="right"/>
    </xf>
    <xf numFmtId="4" fontId="3" fillId="3" borderId="11" xfId="0" applyNumberFormat="1" applyFont="1" applyFill="1" applyBorder="1" applyAlignment="1">
      <alignment horizontal="right"/>
    </xf>
    <xf numFmtId="0" fontId="3" fillId="3" borderId="12" xfId="0" applyFont="1" applyFill="1" applyBorder="1" applyAlignment="1"/>
    <xf numFmtId="4" fontId="3" fillId="3" borderId="22" xfId="0" applyNumberFormat="1" applyFont="1" applyFill="1" applyBorder="1" applyAlignment="1">
      <alignment horizontal="right"/>
    </xf>
    <xf numFmtId="4" fontId="3" fillId="3" borderId="11" xfId="0" applyNumberFormat="1" applyFont="1" applyFill="1" applyBorder="1" applyAlignment="1">
      <alignment horizontal="left"/>
    </xf>
    <xf numFmtId="10" fontId="3" fillId="3" borderId="11" xfId="0" applyNumberFormat="1" applyFont="1" applyFill="1" applyBorder="1" applyAlignment="1">
      <alignment horizontal="left"/>
    </xf>
    <xf numFmtId="4" fontId="3" fillId="3" borderId="12" xfId="0" applyNumberFormat="1" applyFont="1" applyFill="1" applyBorder="1" applyAlignment="1">
      <alignment horizontal="right"/>
    </xf>
    <xf numFmtId="10" fontId="3" fillId="3" borderId="13" xfId="0" applyNumberFormat="1" applyFont="1" applyFill="1" applyBorder="1" applyAlignment="1">
      <alignment horizontal="left"/>
    </xf>
    <xf numFmtId="4" fontId="3" fillId="3" borderId="9" xfId="0" applyNumberFormat="1" applyFont="1" applyFill="1" applyBorder="1" applyAlignment="1">
      <alignment horizontal="right"/>
    </xf>
    <xf numFmtId="2" fontId="3" fillId="3" borderId="13" xfId="0" applyNumberFormat="1" applyFont="1" applyFill="1" applyBorder="1" applyAlignment="1">
      <alignment horizontal="left"/>
    </xf>
    <xf numFmtId="4" fontId="3" fillId="3" borderId="23" xfId="0" applyNumberFormat="1" applyFont="1" applyFill="1" applyBorder="1" applyAlignment="1">
      <alignment horizontal="right"/>
    </xf>
    <xf numFmtId="4" fontId="3" fillId="3" borderId="8" xfId="0" applyNumberFormat="1" applyFont="1" applyFill="1" applyBorder="1" applyAlignment="1">
      <alignment horizontal="left"/>
    </xf>
    <xf numFmtId="4" fontId="3" fillId="3" borderId="24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0" fontId="16" fillId="5" borderId="2" xfId="0" applyFont="1" applyFill="1" applyBorder="1" applyAlignment="1"/>
    <xf numFmtId="0" fontId="17" fillId="5" borderId="3" xfId="0" applyFont="1" applyFill="1" applyBorder="1" applyAlignment="1"/>
    <xf numFmtId="0" fontId="3" fillId="5" borderId="3" xfId="0" applyFont="1" applyFill="1" applyBorder="1" applyAlignment="1"/>
    <xf numFmtId="0" fontId="3" fillId="5" borderId="3" xfId="0" applyFont="1" applyFill="1" applyBorder="1" applyAlignment="1">
      <alignment horizontal="right"/>
    </xf>
    <xf numFmtId="0" fontId="3" fillId="5" borderId="4" xfId="0" applyFont="1" applyFill="1" applyBorder="1" applyAlignment="1"/>
    <xf numFmtId="0" fontId="3" fillId="5" borderId="5" xfId="0" applyFont="1" applyFill="1" applyBorder="1" applyAlignment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right"/>
    </xf>
    <xf numFmtId="0" fontId="3" fillId="5" borderId="6" xfId="0" applyFont="1" applyFill="1" applyBorder="1" applyAlignment="1"/>
    <xf numFmtId="165" fontId="2" fillId="5" borderId="14" xfId="0" applyNumberFormat="1" applyFont="1" applyFill="1" applyBorder="1" applyAlignment="1"/>
    <xf numFmtId="165" fontId="3" fillId="5" borderId="14" xfId="0" applyNumberFormat="1" applyFont="1" applyFill="1" applyBorder="1" applyAlignment="1"/>
    <xf numFmtId="0" fontId="2" fillId="5" borderId="1" xfId="0" applyFont="1" applyFill="1" applyBorder="1" applyAlignment="1">
      <alignment horizontal="right"/>
    </xf>
    <xf numFmtId="0" fontId="3" fillId="5" borderId="7" xfId="0" applyFont="1" applyFill="1" applyBorder="1" applyAlignment="1"/>
    <xf numFmtId="0" fontId="3" fillId="5" borderId="8" xfId="0" applyFont="1" applyFill="1" applyBorder="1" applyAlignment="1"/>
    <xf numFmtId="0" fontId="3" fillId="5" borderId="1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right"/>
    </xf>
    <xf numFmtId="0" fontId="3" fillId="5" borderId="9" xfId="0" applyFont="1" applyFill="1" applyBorder="1" applyAlignment="1"/>
    <xf numFmtId="0" fontId="18" fillId="0" borderId="25" xfId="0" applyFont="1" applyBorder="1" applyAlignment="1"/>
    <xf numFmtId="0" fontId="19" fillId="0" borderId="26" xfId="0" applyFont="1" applyBorder="1" applyAlignment="1"/>
    <xf numFmtId="0" fontId="3" fillId="0" borderId="26" xfId="0" applyFont="1" applyBorder="1" applyAlignment="1"/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/>
    <xf numFmtId="0" fontId="3" fillId="0" borderId="28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165" fontId="3" fillId="0" borderId="0" xfId="0" applyNumberFormat="1" applyFont="1" applyAlignment="1"/>
    <xf numFmtId="0" fontId="3" fillId="0" borderId="29" xfId="0" applyFont="1" applyBorder="1" applyAlignment="1"/>
    <xf numFmtId="164" fontId="3" fillId="0" borderId="14" xfId="0" applyNumberFormat="1" applyFont="1" applyBorder="1" applyAlignment="1"/>
    <xf numFmtId="0" fontId="2" fillId="0" borderId="0" xfId="0" applyFont="1" applyAlignment="1">
      <alignment horizontal="right"/>
    </xf>
    <xf numFmtId="165" fontId="2" fillId="0" borderId="14" xfId="0" applyNumberFormat="1" applyFont="1" applyBorder="1" applyAlignment="1"/>
    <xf numFmtId="0" fontId="3" fillId="0" borderId="14" xfId="0" applyFont="1" applyBorder="1" applyAlignment="1">
      <alignment horizontal="center"/>
    </xf>
    <xf numFmtId="0" fontId="3" fillId="0" borderId="30" xfId="0" applyFont="1" applyBorder="1" applyAlignment="1"/>
    <xf numFmtId="0" fontId="3" fillId="0" borderId="31" xfId="0" applyFont="1" applyBorder="1" applyAlignment="1"/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/>
    <xf numFmtId="0" fontId="1" fillId="0" borderId="0" xfId="0" applyFont="1" applyAlignment="1">
      <alignment horizontal="right"/>
    </xf>
    <xf numFmtId="166" fontId="2" fillId="5" borderId="14" xfId="0" applyNumberFormat="1" applyFont="1" applyFill="1" applyBorder="1" applyAlignment="1"/>
    <xf numFmtId="4" fontId="3" fillId="3" borderId="1" xfId="0" applyNumberFormat="1" applyFont="1" applyFill="1" applyBorder="1" applyAlignment="1">
      <alignment horizontal="right"/>
    </xf>
    <xf numFmtId="0" fontId="3" fillId="3" borderId="7" xfId="0" applyFont="1" applyFill="1" applyBorder="1" applyAlignment="1"/>
    <xf numFmtId="0" fontId="3" fillId="3" borderId="19" xfId="0" applyFont="1" applyFill="1" applyBorder="1" applyAlignment="1">
      <alignment horizontal="left"/>
    </xf>
    <xf numFmtId="0" fontId="9" fillId="0" borderId="20" xfId="0" applyFont="1" applyBorder="1"/>
    <xf numFmtId="0" fontId="9" fillId="0" borderId="21" xfId="0" applyFont="1" applyBorder="1"/>
    <xf numFmtId="0" fontId="8" fillId="3" borderId="15" xfId="0" applyFont="1" applyFill="1" applyBorder="1" applyAlignment="1">
      <alignment horizontal="left"/>
    </xf>
    <xf numFmtId="0" fontId="9" fillId="0" borderId="16" xfId="0" applyFont="1" applyBorder="1"/>
    <xf numFmtId="0" fontId="9" fillId="0" borderId="17" xfId="0" applyFont="1" applyBorder="1"/>
    <xf numFmtId="0" fontId="3" fillId="3" borderId="15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/>
  </sheetViews>
  <sheetFormatPr defaultColWidth="12.5703125" defaultRowHeight="15" customHeight="1" x14ac:dyDescent="0.2"/>
  <cols>
    <col min="1" max="1" width="4" customWidth="1"/>
    <col min="2" max="3" width="9.140625" customWidth="1"/>
    <col min="4" max="4" width="16.42578125" customWidth="1"/>
    <col min="5" max="5" width="18.7109375" customWidth="1"/>
    <col min="6" max="6" width="18.140625" customWidth="1"/>
    <col min="7" max="7" width="20.42578125" customWidth="1"/>
    <col min="8" max="8" width="9.140625" customWidth="1"/>
    <col min="9" max="9" width="18" customWidth="1"/>
    <col min="10" max="26" width="8" customWidth="1"/>
  </cols>
  <sheetData>
    <row r="1" spans="1:26" ht="16.5" customHeight="1" x14ac:dyDescent="0.25">
      <c r="A1" s="1"/>
      <c r="B1" s="2" t="s">
        <v>0</v>
      </c>
      <c r="C1" s="3"/>
      <c r="D1" s="3"/>
      <c r="E1" s="3"/>
      <c r="F1" s="4"/>
      <c r="G1" s="5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6.5" customHeight="1" x14ac:dyDescent="0.25">
      <c r="A2" s="1"/>
      <c r="B2" s="8" t="s">
        <v>1</v>
      </c>
      <c r="C2" s="9"/>
      <c r="D2" s="9"/>
      <c r="E2" s="9"/>
      <c r="F2" s="10"/>
      <c r="G2" s="11"/>
      <c r="H2" s="12"/>
      <c r="I2" s="13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6.5" customHeight="1" x14ac:dyDescent="0.25">
      <c r="A3" s="1"/>
      <c r="B3" s="8" t="s">
        <v>2</v>
      </c>
      <c r="C3" s="9"/>
      <c r="D3" s="9"/>
      <c r="E3" s="9"/>
      <c r="F3" s="10"/>
      <c r="G3" s="11"/>
      <c r="H3" s="14"/>
      <c r="I3" s="1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6.5" customHeight="1" x14ac:dyDescent="0.25">
      <c r="A4" s="1"/>
      <c r="B4" s="8"/>
      <c r="C4" s="9"/>
      <c r="D4" s="9"/>
      <c r="E4" s="9"/>
      <c r="F4" s="10"/>
      <c r="G4" s="9"/>
      <c r="H4" s="9"/>
      <c r="I4" s="1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6.5" customHeight="1" x14ac:dyDescent="0.25">
      <c r="A5" s="1"/>
      <c r="B5" s="17"/>
      <c r="C5" s="18"/>
      <c r="D5" s="18"/>
      <c r="E5" s="18"/>
      <c r="F5" s="10"/>
      <c r="G5" s="19"/>
      <c r="H5" s="18"/>
      <c r="I5" s="2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6.5" hidden="1" customHeight="1" x14ac:dyDescent="0.25">
      <c r="A6" s="1"/>
      <c r="B6" s="21" t="s">
        <v>3</v>
      </c>
      <c r="C6" s="21"/>
      <c r="D6" s="21"/>
      <c r="E6" s="21"/>
      <c r="F6" s="22">
        <v>2</v>
      </c>
      <c r="G6" s="23"/>
      <c r="H6" s="23"/>
      <c r="I6" s="23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 x14ac:dyDescent="0.25">
      <c r="A7" s="1"/>
      <c r="B7" s="24" t="s">
        <v>4</v>
      </c>
      <c r="C7" s="3"/>
      <c r="D7" s="25">
        <v>45170</v>
      </c>
      <c r="E7" s="25" t="s">
        <v>5</v>
      </c>
      <c r="F7" s="26"/>
      <c r="G7" s="25"/>
      <c r="H7" s="27" t="s">
        <v>6</v>
      </c>
      <c r="I7" s="28">
        <v>30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 x14ac:dyDescent="0.25">
      <c r="A8" s="1"/>
      <c r="B8" s="8" t="s">
        <v>7</v>
      </c>
      <c r="C8" s="14"/>
      <c r="D8" s="14"/>
      <c r="E8" s="14"/>
      <c r="F8" s="10"/>
      <c r="G8" s="14"/>
      <c r="H8" s="14"/>
      <c r="I8" s="29" t="s">
        <v>8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6.5" hidden="1" customHeight="1" x14ac:dyDescent="0.25">
      <c r="A9" s="1"/>
      <c r="B9" s="30"/>
      <c r="C9" s="9"/>
      <c r="D9" s="9"/>
      <c r="E9" s="9"/>
      <c r="F9" s="31"/>
      <c r="G9" s="9"/>
      <c r="H9" s="9"/>
      <c r="I9" s="1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6.5" customHeight="1" x14ac:dyDescent="0.25">
      <c r="A10" s="1"/>
      <c r="B10" s="8" t="s">
        <v>9</v>
      </c>
      <c r="C10" s="9"/>
      <c r="D10" s="9"/>
      <c r="E10" s="9"/>
      <c r="F10" s="31"/>
      <c r="G10" s="9"/>
      <c r="H10" s="31"/>
      <c r="I10" s="1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6.5" customHeight="1" x14ac:dyDescent="0.25">
      <c r="A11" s="1"/>
      <c r="B11" s="30" t="s">
        <v>10</v>
      </c>
      <c r="C11" s="32"/>
      <c r="D11" s="32"/>
      <c r="E11" s="32"/>
      <c r="F11" s="33"/>
      <c r="G11" s="32"/>
      <c r="H11" s="34">
        <v>1980</v>
      </c>
      <c r="I11" s="1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6.5" customHeight="1" x14ac:dyDescent="0.25">
      <c r="A12" s="1"/>
      <c r="B12" s="35" t="s">
        <v>11</v>
      </c>
      <c r="C12" s="36"/>
      <c r="D12" s="9"/>
      <c r="E12" s="9"/>
      <c r="F12" s="31"/>
      <c r="G12" s="9"/>
      <c r="H12" s="37"/>
      <c r="I12" s="1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6.5" customHeight="1" x14ac:dyDescent="0.25">
      <c r="A13" s="1"/>
      <c r="B13" s="134" t="s">
        <v>12</v>
      </c>
      <c r="C13" s="135"/>
      <c r="D13" s="136"/>
      <c r="E13" s="38"/>
      <c r="F13" s="39"/>
      <c r="G13" s="40"/>
      <c r="H13" s="34">
        <v>297</v>
      </c>
      <c r="I13" s="1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6.5" customHeight="1" x14ac:dyDescent="0.25">
      <c r="A14" s="1"/>
      <c r="B14" s="134" t="s">
        <v>13</v>
      </c>
      <c r="C14" s="135"/>
      <c r="D14" s="136"/>
      <c r="E14" s="38"/>
      <c r="F14" s="39"/>
      <c r="G14" s="40"/>
      <c r="H14" s="34">
        <v>250</v>
      </c>
      <c r="I14" s="1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6.5" customHeight="1" x14ac:dyDescent="0.25">
      <c r="A15" s="1"/>
      <c r="B15" s="134"/>
      <c r="C15" s="135"/>
      <c r="D15" s="136"/>
      <c r="E15" s="38"/>
      <c r="F15" s="39"/>
      <c r="G15" s="40"/>
      <c r="H15" s="34"/>
      <c r="I15" s="1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6.5" customHeight="1" x14ac:dyDescent="0.25">
      <c r="A16" s="1"/>
      <c r="B16" s="41"/>
      <c r="C16" s="42"/>
      <c r="D16" s="42"/>
      <c r="E16" s="38"/>
      <c r="F16" s="39"/>
      <c r="G16" s="40"/>
      <c r="H16" s="34"/>
      <c r="I16" s="1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6.5" customHeight="1" x14ac:dyDescent="0.25">
      <c r="A17" s="1"/>
      <c r="B17" s="41"/>
      <c r="C17" s="42"/>
      <c r="D17" s="42"/>
      <c r="E17" s="38"/>
      <c r="F17" s="39"/>
      <c r="G17" s="40"/>
      <c r="H17" s="34"/>
      <c r="I17" s="1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6.5" customHeight="1" x14ac:dyDescent="0.25">
      <c r="A18" s="1"/>
      <c r="B18" s="30" t="s">
        <v>14</v>
      </c>
      <c r="C18" s="9"/>
      <c r="D18" s="9"/>
      <c r="E18" s="9"/>
      <c r="F18" s="31"/>
      <c r="G18" s="9"/>
      <c r="H18" s="34">
        <v>220</v>
      </c>
      <c r="I18" s="16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6.5" customHeight="1" x14ac:dyDescent="0.25">
      <c r="A19" s="1"/>
      <c r="B19" s="30" t="s">
        <v>15</v>
      </c>
      <c r="C19" s="9"/>
      <c r="D19" s="32"/>
      <c r="E19" s="32"/>
      <c r="F19" s="33"/>
      <c r="G19" s="32"/>
      <c r="H19" s="34">
        <v>400</v>
      </c>
      <c r="I19" s="1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6.5" hidden="1" customHeight="1" x14ac:dyDescent="0.25">
      <c r="A20" s="1"/>
      <c r="B20" s="30" t="s">
        <v>16</v>
      </c>
      <c r="C20" s="9"/>
      <c r="D20" s="32"/>
      <c r="E20" s="32"/>
      <c r="F20" s="33"/>
      <c r="G20" s="32"/>
      <c r="H20" s="34"/>
      <c r="I20" s="1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6.5" customHeight="1" x14ac:dyDescent="0.25">
      <c r="A21" s="1"/>
      <c r="B21" s="30" t="s">
        <v>17</v>
      </c>
      <c r="C21" s="9"/>
      <c r="D21" s="32"/>
      <c r="E21" s="32"/>
      <c r="F21" s="33"/>
      <c r="G21" s="32"/>
      <c r="H21" s="34"/>
      <c r="I21" s="1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6.5" hidden="1" customHeight="1" x14ac:dyDescent="0.25">
      <c r="A22" s="1"/>
      <c r="B22" s="30"/>
      <c r="C22" s="9"/>
      <c r="D22" s="9"/>
      <c r="E22" s="9"/>
      <c r="F22" s="31"/>
      <c r="G22" s="9"/>
      <c r="H22" s="37"/>
      <c r="I22" s="1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6.5" customHeight="1" x14ac:dyDescent="0.25">
      <c r="A23" s="1"/>
      <c r="B23" s="30" t="s">
        <v>18</v>
      </c>
      <c r="C23" s="9"/>
      <c r="D23" s="9"/>
      <c r="E23" s="9"/>
      <c r="F23" s="31"/>
      <c r="G23" s="9"/>
      <c r="H23" s="34"/>
      <c r="I23" s="1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6.5" hidden="1" customHeight="1" x14ac:dyDescent="0.25">
      <c r="A24" s="1"/>
      <c r="B24" s="131" t="s">
        <v>19</v>
      </c>
      <c r="C24" s="132"/>
      <c r="D24" s="133"/>
      <c r="E24" s="32"/>
      <c r="F24" s="33"/>
      <c r="G24" s="32"/>
      <c r="H24" s="34"/>
      <c r="I24" s="16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6.5" hidden="1" customHeight="1" x14ac:dyDescent="0.25">
      <c r="A25" s="1"/>
      <c r="B25" s="137" t="s">
        <v>20</v>
      </c>
      <c r="C25" s="135"/>
      <c r="D25" s="136"/>
      <c r="E25" s="43"/>
      <c r="F25" s="44"/>
      <c r="G25" s="43"/>
      <c r="H25" s="34"/>
      <c r="I25" s="1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 customHeight="1" x14ac:dyDescent="0.25">
      <c r="A26" s="1"/>
      <c r="B26" s="30" t="s">
        <v>21</v>
      </c>
      <c r="C26" s="9"/>
      <c r="D26" s="32"/>
      <c r="E26" s="32"/>
      <c r="F26" s="33"/>
      <c r="G26" s="32"/>
      <c r="H26" s="34"/>
      <c r="I26" s="1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 hidden="1" customHeight="1" x14ac:dyDescent="0.25">
      <c r="A27" s="1"/>
      <c r="B27" s="30"/>
      <c r="C27" s="9"/>
      <c r="D27" s="9"/>
      <c r="E27" s="9"/>
      <c r="F27" s="31"/>
      <c r="G27" s="9"/>
      <c r="H27" s="37"/>
      <c r="I27" s="1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 customHeight="1" x14ac:dyDescent="0.25">
      <c r="A28" s="1"/>
      <c r="B28" s="8" t="s">
        <v>22</v>
      </c>
      <c r="C28" s="9"/>
      <c r="D28" s="9"/>
      <c r="E28" s="9"/>
      <c r="F28" s="31"/>
      <c r="G28" s="9"/>
      <c r="H28" s="37"/>
      <c r="I28" s="1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 customHeight="1" x14ac:dyDescent="0.25">
      <c r="A29" s="1"/>
      <c r="B29" s="30" t="s">
        <v>23</v>
      </c>
      <c r="C29" s="9"/>
      <c r="D29" s="9"/>
      <c r="E29" s="9"/>
      <c r="F29" s="31"/>
      <c r="G29" s="9"/>
      <c r="H29" s="37"/>
      <c r="I29" s="1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 customHeight="1" x14ac:dyDescent="0.25">
      <c r="A30" s="1"/>
      <c r="B30" s="131"/>
      <c r="C30" s="132"/>
      <c r="D30" s="133"/>
      <c r="E30" s="32"/>
      <c r="F30" s="33"/>
      <c r="G30" s="32"/>
      <c r="H30" s="34"/>
      <c r="I30" s="1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 customHeight="1" x14ac:dyDescent="0.25">
      <c r="A31" s="1"/>
      <c r="B31" s="45"/>
      <c r="C31" s="46"/>
      <c r="D31" s="46"/>
      <c r="E31" s="32"/>
      <c r="F31" s="33"/>
      <c r="G31" s="32"/>
      <c r="H31" s="34"/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 customHeight="1" x14ac:dyDescent="0.25">
      <c r="A32" s="1"/>
      <c r="B32" s="47" t="s">
        <v>24</v>
      </c>
      <c r="C32" s="11"/>
      <c r="D32" s="11"/>
      <c r="E32" s="9"/>
      <c r="F32" s="31"/>
      <c r="G32" s="9"/>
      <c r="H32" s="37"/>
      <c r="I32" s="1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 customHeight="1" x14ac:dyDescent="0.25">
      <c r="A33" s="1"/>
      <c r="B33" s="131"/>
      <c r="C33" s="132"/>
      <c r="D33" s="133"/>
      <c r="E33" s="32"/>
      <c r="F33" s="33"/>
      <c r="G33" s="32"/>
      <c r="H33" s="34"/>
      <c r="I33" s="1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 customHeight="1" x14ac:dyDescent="0.25">
      <c r="A34" s="1"/>
      <c r="B34" s="30" t="s">
        <v>25</v>
      </c>
      <c r="C34" s="9"/>
      <c r="D34" s="9"/>
      <c r="E34" s="9"/>
      <c r="F34" s="31"/>
      <c r="G34" s="9"/>
      <c r="H34" s="37"/>
      <c r="I34" s="1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 customHeight="1" x14ac:dyDescent="0.25">
      <c r="A35" s="1"/>
      <c r="B35" s="131"/>
      <c r="C35" s="132"/>
      <c r="D35" s="133"/>
      <c r="E35" s="32"/>
      <c r="F35" s="33"/>
      <c r="G35" s="32"/>
      <c r="H35" s="34"/>
      <c r="I35" s="1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 customHeight="1" x14ac:dyDescent="0.25">
      <c r="A36" s="1"/>
      <c r="B36" s="30" t="s">
        <v>26</v>
      </c>
      <c r="C36" s="9"/>
      <c r="D36" s="9"/>
      <c r="E36" s="9"/>
      <c r="F36" s="31"/>
      <c r="G36" s="9"/>
      <c r="H36" s="37"/>
      <c r="I36" s="1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 customHeight="1" x14ac:dyDescent="0.25">
      <c r="A37" s="1"/>
      <c r="B37" s="131"/>
      <c r="C37" s="132"/>
      <c r="D37" s="133"/>
      <c r="E37" s="32"/>
      <c r="F37" s="33"/>
      <c r="G37" s="32"/>
      <c r="H37" s="34"/>
      <c r="I37" s="1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 customHeight="1" x14ac:dyDescent="0.25">
      <c r="A38" s="1"/>
      <c r="B38" s="8"/>
      <c r="C38" s="14"/>
      <c r="D38" s="14" t="s">
        <v>27</v>
      </c>
      <c r="E38" s="14"/>
      <c r="F38" s="48"/>
      <c r="G38" s="49"/>
      <c r="H38" s="50"/>
      <c r="I38" s="51">
        <f>SUM(H11:H37)</f>
        <v>3147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 hidden="1" customHeight="1" x14ac:dyDescent="0.25">
      <c r="A39" s="1"/>
      <c r="B39" s="30"/>
      <c r="C39" s="9"/>
      <c r="D39" s="9"/>
      <c r="E39" s="9"/>
      <c r="F39" s="31"/>
      <c r="G39" s="9"/>
      <c r="H39" s="52"/>
      <c r="I39" s="1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6.5" customHeight="1" x14ac:dyDescent="0.25">
      <c r="A40" s="1"/>
      <c r="B40" s="8" t="s">
        <v>28</v>
      </c>
      <c r="C40" s="14"/>
      <c r="D40" s="14"/>
      <c r="E40" s="14"/>
      <c r="F40" s="10"/>
      <c r="G40" s="14"/>
      <c r="H40" s="53"/>
      <c r="I40" s="54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6.5" customHeight="1" x14ac:dyDescent="0.25">
      <c r="A41" s="1"/>
      <c r="B41" s="8" t="s">
        <v>29</v>
      </c>
      <c r="C41" s="14"/>
      <c r="D41" s="14"/>
      <c r="E41" s="14"/>
      <c r="F41" s="10"/>
      <c r="G41" s="14"/>
      <c r="H41" s="53"/>
      <c r="I41" s="54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6.5" customHeight="1" x14ac:dyDescent="0.25">
      <c r="A42" s="1"/>
      <c r="B42" s="30"/>
      <c r="C42" s="9"/>
      <c r="D42" s="9"/>
      <c r="E42" s="9"/>
      <c r="F42" s="31" t="s">
        <v>30</v>
      </c>
      <c r="G42" s="9"/>
      <c r="H42" s="52"/>
      <c r="I42" s="16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6.5" customHeight="1" x14ac:dyDescent="0.25">
      <c r="A43" s="1"/>
      <c r="B43" s="30" t="s">
        <v>31</v>
      </c>
      <c r="C43" s="9"/>
      <c r="D43" s="32"/>
      <c r="E43" s="55">
        <f>H11+H13+H14+G84</f>
        <v>2948.1666666666665</v>
      </c>
      <c r="F43" s="56">
        <v>4.7E-2</v>
      </c>
      <c r="G43" s="32"/>
      <c r="H43" s="57">
        <f t="shared" ref="H43:H49" si="0">E43*F43</f>
        <v>138.56383333333332</v>
      </c>
      <c r="I43" s="1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6.5" customHeight="1" x14ac:dyDescent="0.25">
      <c r="A44" s="1"/>
      <c r="B44" s="30" t="s">
        <v>32</v>
      </c>
      <c r="C44" s="9"/>
      <c r="D44" s="43"/>
      <c r="E44" s="55">
        <v>3568.17</v>
      </c>
      <c r="F44" s="56">
        <v>1.55E-2</v>
      </c>
      <c r="G44" s="43"/>
      <c r="H44" s="57">
        <f t="shared" si="0"/>
        <v>55.306635</v>
      </c>
      <c r="I44" s="16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6.5" customHeight="1" x14ac:dyDescent="0.25">
      <c r="A45" s="1"/>
      <c r="B45" s="30" t="s">
        <v>33</v>
      </c>
      <c r="C45" s="9"/>
      <c r="D45" s="43"/>
      <c r="E45" s="55">
        <f>E44+H20</f>
        <v>3568.17</v>
      </c>
      <c r="F45" s="56">
        <v>1E-3</v>
      </c>
      <c r="G45" s="43"/>
      <c r="H45" s="57">
        <f t="shared" si="0"/>
        <v>3.5681700000000003</v>
      </c>
      <c r="I45" s="16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6.5" customHeight="1" x14ac:dyDescent="0.25">
      <c r="A46" s="1"/>
      <c r="B46" s="30" t="s">
        <v>16</v>
      </c>
      <c r="C46" s="9"/>
      <c r="D46" s="9"/>
      <c r="E46" s="58">
        <v>400</v>
      </c>
      <c r="F46" s="56">
        <v>0.02</v>
      </c>
      <c r="G46" s="43"/>
      <c r="H46" s="57">
        <f t="shared" si="0"/>
        <v>8</v>
      </c>
      <c r="I46" s="1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6.5" hidden="1" customHeight="1" x14ac:dyDescent="0.25">
      <c r="A47" s="1"/>
      <c r="B47" s="30" t="s">
        <v>34</v>
      </c>
      <c r="C47" s="9"/>
      <c r="D47" s="9"/>
      <c r="E47" s="58">
        <f>+H20</f>
        <v>0</v>
      </c>
      <c r="F47" s="56">
        <v>0.02</v>
      </c>
      <c r="G47" s="43"/>
      <c r="H47" s="57">
        <f t="shared" si="0"/>
        <v>0</v>
      </c>
      <c r="I47" s="16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6.5" customHeight="1" x14ac:dyDescent="0.25">
      <c r="A48" s="1"/>
      <c r="B48" s="30" t="s">
        <v>35</v>
      </c>
      <c r="C48" s="9"/>
      <c r="D48" s="9"/>
      <c r="E48" s="55">
        <v>220</v>
      </c>
      <c r="F48" s="56">
        <v>4.7E-2</v>
      </c>
      <c r="G48" s="43"/>
      <c r="H48" s="57">
        <f t="shared" si="0"/>
        <v>10.34</v>
      </c>
      <c r="I48" s="1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6.5" customHeight="1" x14ac:dyDescent="0.25">
      <c r="A49" s="1"/>
      <c r="B49" s="30" t="s">
        <v>36</v>
      </c>
      <c r="C49" s="9"/>
      <c r="D49" s="9"/>
      <c r="E49" s="55">
        <v>2948.17</v>
      </c>
      <c r="F49" s="56">
        <v>1.1999999999999999E-3</v>
      </c>
      <c r="G49" s="43"/>
      <c r="H49" s="57">
        <f t="shared" si="0"/>
        <v>3.5378039999999999</v>
      </c>
      <c r="I49" s="16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6.5" customHeight="1" x14ac:dyDescent="0.25">
      <c r="A50" s="1"/>
      <c r="B50" s="8" t="s">
        <v>37</v>
      </c>
      <c r="C50" s="14"/>
      <c r="D50" s="49"/>
      <c r="E50" s="49"/>
      <c r="F50" s="48"/>
      <c r="G50" s="49"/>
      <c r="H50" s="51">
        <f>SUM(H43:H49)</f>
        <v>219.31644233333333</v>
      </c>
      <c r="I50" s="54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6.5" hidden="1" customHeight="1" x14ac:dyDescent="0.25">
      <c r="A51" s="1"/>
      <c r="B51" s="30"/>
      <c r="C51" s="9"/>
      <c r="D51" s="9"/>
      <c r="E51" s="9"/>
      <c r="F51" s="31"/>
      <c r="G51" s="9"/>
      <c r="H51" s="52"/>
      <c r="I51" s="16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6.5" customHeight="1" x14ac:dyDescent="0.25">
      <c r="A52" s="1"/>
      <c r="B52" s="8" t="s">
        <v>38</v>
      </c>
      <c r="C52" s="32"/>
      <c r="D52" s="55"/>
      <c r="E52" s="55">
        <f>I38</f>
        <v>3147</v>
      </c>
      <c r="F52" s="56">
        <v>0.18</v>
      </c>
      <c r="G52" s="32"/>
      <c r="H52" s="59">
        <f>+E52*F52</f>
        <v>566.45999999999992</v>
      </c>
      <c r="I52" s="1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6.5" customHeight="1" x14ac:dyDescent="0.25">
      <c r="A53" s="1"/>
      <c r="B53" s="8" t="s">
        <v>39</v>
      </c>
      <c r="C53" s="43"/>
      <c r="D53" s="43"/>
      <c r="E53" s="43"/>
      <c r="F53" s="31"/>
      <c r="G53" s="43"/>
      <c r="H53" s="59"/>
      <c r="I53" s="16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6.5" customHeight="1" x14ac:dyDescent="0.25">
      <c r="A54" s="1"/>
      <c r="B54" s="8" t="s">
        <v>40</v>
      </c>
      <c r="C54" s="9"/>
      <c r="D54" s="9"/>
      <c r="E54" s="9"/>
      <c r="F54" s="33"/>
      <c r="G54" s="32"/>
      <c r="H54" s="59"/>
      <c r="I54" s="16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6.5" customHeight="1" x14ac:dyDescent="0.25">
      <c r="A55" s="1"/>
      <c r="B55" s="8" t="s">
        <v>41</v>
      </c>
      <c r="C55" s="9"/>
      <c r="D55" s="32"/>
      <c r="E55" s="32"/>
      <c r="F55" s="33"/>
      <c r="G55" s="32"/>
      <c r="H55" s="60"/>
      <c r="I55" s="16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6.5" hidden="1" customHeight="1" x14ac:dyDescent="0.25">
      <c r="A56" s="1"/>
      <c r="B56" s="30"/>
      <c r="C56" s="9"/>
      <c r="D56" s="9"/>
      <c r="E56" s="9"/>
      <c r="F56" s="31"/>
      <c r="G56" s="9"/>
      <c r="H56" s="52"/>
      <c r="I56" s="16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6.5" customHeight="1" x14ac:dyDescent="0.25">
      <c r="A57" s="1"/>
      <c r="B57" s="8"/>
      <c r="C57" s="14"/>
      <c r="D57" s="14" t="s">
        <v>42</v>
      </c>
      <c r="E57" s="14"/>
      <c r="F57" s="48"/>
      <c r="G57" s="49"/>
      <c r="H57" s="51">
        <f>H50+H52+H53+H54+H55</f>
        <v>785.77644233333331</v>
      </c>
      <c r="I57" s="54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6.5" customHeight="1" x14ac:dyDescent="0.25">
      <c r="A58" s="1"/>
      <c r="B58" s="8"/>
      <c r="C58" s="14"/>
      <c r="D58" s="61" t="s">
        <v>43</v>
      </c>
      <c r="E58" s="61"/>
      <c r="F58" s="62"/>
      <c r="G58" s="63"/>
      <c r="H58" s="64"/>
      <c r="I58" s="65">
        <f>+I38-H57</f>
        <v>2361.2235576666667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6.5" customHeight="1" x14ac:dyDescent="0.25">
      <c r="A59" s="1"/>
      <c r="B59" s="30"/>
      <c r="C59" s="9"/>
      <c r="D59" s="66" t="s">
        <v>44</v>
      </c>
      <c r="E59" s="9"/>
      <c r="F59" s="31" t="s">
        <v>45</v>
      </c>
      <c r="G59" s="9" t="s">
        <v>46</v>
      </c>
      <c r="H59" s="52"/>
      <c r="I59" s="67" t="s">
        <v>47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6.5" customHeight="1" x14ac:dyDescent="0.25">
      <c r="A60" s="1"/>
      <c r="B60" s="30"/>
      <c r="C60" s="9"/>
      <c r="D60" s="9"/>
      <c r="E60" s="9"/>
      <c r="F60" s="31"/>
      <c r="G60" s="9"/>
      <c r="H60" s="52"/>
      <c r="I60" s="16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6.5" customHeight="1" x14ac:dyDescent="0.25">
      <c r="A61" s="1"/>
      <c r="B61" s="68"/>
      <c r="C61" s="18"/>
      <c r="D61" s="69" t="s">
        <v>48</v>
      </c>
      <c r="E61" s="18"/>
      <c r="F61" s="70"/>
      <c r="G61" s="18"/>
      <c r="H61" s="57"/>
      <c r="I61" s="20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6.5" customHeight="1" x14ac:dyDescent="0.25">
      <c r="A62" s="1"/>
      <c r="B62" s="9"/>
      <c r="C62" s="9"/>
      <c r="D62" s="9"/>
      <c r="E62" s="9"/>
      <c r="F62" s="31"/>
      <c r="G62" s="9"/>
      <c r="H62" s="52"/>
      <c r="I62" s="9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6.5" customHeight="1" x14ac:dyDescent="0.25">
      <c r="A63" s="1"/>
      <c r="B63" s="71" t="s">
        <v>49</v>
      </c>
      <c r="C63" s="72"/>
      <c r="D63" s="72"/>
      <c r="E63" s="72"/>
      <c r="F63" s="73"/>
      <c r="G63" s="72"/>
      <c r="H63" s="74" t="s">
        <v>50</v>
      </c>
      <c r="I63" s="75" t="s">
        <v>51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6.5" customHeight="1" x14ac:dyDescent="0.25">
      <c r="A64" s="1"/>
      <c r="B64" s="30" t="s">
        <v>52</v>
      </c>
      <c r="C64" s="9"/>
      <c r="D64" s="9"/>
      <c r="E64" s="9"/>
      <c r="F64" s="31"/>
      <c r="G64" s="9"/>
      <c r="H64" s="52"/>
      <c r="I64" s="16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6.5" customHeight="1" x14ac:dyDescent="0.25">
      <c r="A65" s="1"/>
      <c r="B65" s="30"/>
      <c r="C65" s="9" t="s">
        <v>53</v>
      </c>
      <c r="D65" s="9"/>
      <c r="E65" s="32"/>
      <c r="F65" s="76">
        <f>SUM(H11:H14)</f>
        <v>2527</v>
      </c>
      <c r="G65" s="77"/>
      <c r="H65" s="57"/>
      <c r="I65" s="20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6.5" customHeight="1" x14ac:dyDescent="0.25">
      <c r="A66" s="1"/>
      <c r="B66" s="30"/>
      <c r="C66" s="9" t="s">
        <v>54</v>
      </c>
      <c r="D66" s="9"/>
      <c r="E66" s="43"/>
      <c r="F66" s="76">
        <f>+G84</f>
        <v>421.16666666666669</v>
      </c>
      <c r="G66" s="78"/>
      <c r="H66" s="60"/>
      <c r="I66" s="79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6.5" customHeight="1" x14ac:dyDescent="0.25">
      <c r="A67" s="1"/>
      <c r="B67" s="30"/>
      <c r="C67" s="9"/>
      <c r="D67" s="9" t="s">
        <v>55</v>
      </c>
      <c r="E67" s="43"/>
      <c r="F67" s="80">
        <f>SUM(F65:F66)</f>
        <v>2948.1666666666665</v>
      </c>
      <c r="G67" s="81"/>
      <c r="H67" s="82">
        <v>0.23599999999999999</v>
      </c>
      <c r="I67" s="83">
        <f>+F67*H67</f>
        <v>695.76733333333323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6.5" customHeight="1" x14ac:dyDescent="0.25">
      <c r="A68" s="1"/>
      <c r="B68" s="30" t="s">
        <v>56</v>
      </c>
      <c r="C68" s="9"/>
      <c r="D68" s="9"/>
      <c r="E68" s="9"/>
      <c r="F68" s="31"/>
      <c r="G68" s="81"/>
      <c r="H68" s="84"/>
      <c r="I68" s="85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6.5" customHeight="1" x14ac:dyDescent="0.25">
      <c r="A69" s="1"/>
      <c r="B69" s="30"/>
      <c r="C69" s="9" t="s">
        <v>57</v>
      </c>
      <c r="D69" s="9"/>
      <c r="E69" s="9"/>
      <c r="F69" s="37">
        <v>3568.17</v>
      </c>
      <c r="G69" s="81"/>
      <c r="H69" s="84">
        <v>1.55E-2</v>
      </c>
      <c r="I69" s="85">
        <f t="shared" ref="I69:I78" si="1">F69*H69</f>
        <v>55.306635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6.5" customHeight="1" x14ac:dyDescent="0.25">
      <c r="A70" s="1"/>
      <c r="B70" s="30"/>
      <c r="C70" s="9" t="s">
        <v>32</v>
      </c>
      <c r="D70" s="9"/>
      <c r="E70" s="9"/>
      <c r="F70" s="37">
        <v>3568.17</v>
      </c>
      <c r="G70" s="81"/>
      <c r="H70" s="84">
        <v>5.5E-2</v>
      </c>
      <c r="I70" s="85">
        <f t="shared" si="1"/>
        <v>196.24934999999999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6.5" customHeight="1" x14ac:dyDescent="0.25">
      <c r="A71" s="1"/>
      <c r="B71" s="30"/>
      <c r="C71" s="9" t="s">
        <v>33</v>
      </c>
      <c r="D71" s="9"/>
      <c r="E71" s="9"/>
      <c r="F71" s="37">
        <f t="shared" ref="F71:F72" si="2">F69+H21</f>
        <v>3568.17</v>
      </c>
      <c r="G71" s="81"/>
      <c r="H71" s="84">
        <v>6.0000000000000001E-3</v>
      </c>
      <c r="I71" s="85">
        <f t="shared" si="1"/>
        <v>21.409020000000002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6.5" customHeight="1" x14ac:dyDescent="0.25">
      <c r="A72" s="1"/>
      <c r="B72" s="30"/>
      <c r="C72" s="9" t="s">
        <v>58</v>
      </c>
      <c r="D72" s="9"/>
      <c r="E72" s="9"/>
      <c r="F72" s="37">
        <f t="shared" si="2"/>
        <v>3568.17</v>
      </c>
      <c r="G72" s="81"/>
      <c r="H72" s="84">
        <v>2E-3</v>
      </c>
      <c r="I72" s="85">
        <f t="shared" si="1"/>
        <v>7.1363400000000006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6.5" hidden="1" customHeight="1" x14ac:dyDescent="0.25">
      <c r="A73" s="1"/>
      <c r="B73" s="30"/>
      <c r="C73" s="9"/>
      <c r="D73" s="9"/>
      <c r="E73" s="9"/>
      <c r="F73" s="31"/>
      <c r="G73" s="81"/>
      <c r="H73" s="86"/>
      <c r="I73" s="85">
        <f t="shared" si="1"/>
        <v>0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6.5" customHeight="1" x14ac:dyDescent="0.25">
      <c r="A74" s="1"/>
      <c r="B74" s="30" t="s">
        <v>59</v>
      </c>
      <c r="C74" s="9"/>
      <c r="D74" s="9"/>
      <c r="E74" s="9"/>
      <c r="F74" s="37">
        <v>400</v>
      </c>
      <c r="G74" s="81"/>
      <c r="H74" s="84">
        <v>0.12</v>
      </c>
      <c r="I74" s="85">
        <f t="shared" si="1"/>
        <v>48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6.5" customHeight="1" x14ac:dyDescent="0.25">
      <c r="A75" s="1"/>
      <c r="B75" s="30" t="s">
        <v>60</v>
      </c>
      <c r="C75" s="9"/>
      <c r="D75" s="9"/>
      <c r="E75" s="9"/>
      <c r="F75" s="37">
        <v>220</v>
      </c>
      <c r="G75" s="81"/>
      <c r="H75" s="84">
        <v>0.23599999999999999</v>
      </c>
      <c r="I75" s="85">
        <f t="shared" si="1"/>
        <v>51.919999999999995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6.5" hidden="1" customHeight="1" x14ac:dyDescent="0.25">
      <c r="A76" s="1"/>
      <c r="B76" s="30" t="s">
        <v>61</v>
      </c>
      <c r="C76" s="9"/>
      <c r="D76" s="9"/>
      <c r="E76" s="9"/>
      <c r="F76" s="44"/>
      <c r="G76" s="81">
        <f>+H20</f>
        <v>0</v>
      </c>
      <c r="H76" s="84">
        <v>0.12</v>
      </c>
      <c r="I76" s="85">
        <f t="shared" si="1"/>
        <v>0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6.5" customHeight="1" x14ac:dyDescent="0.25">
      <c r="A77" s="1"/>
      <c r="B77" s="30" t="s">
        <v>62</v>
      </c>
      <c r="C77" s="9"/>
      <c r="D77" s="9"/>
      <c r="E77" s="9"/>
      <c r="F77" s="87">
        <f>+F67</f>
        <v>2948.1666666666665</v>
      </c>
      <c r="G77" s="88"/>
      <c r="H77" s="84">
        <v>5.7999999999999996E-3</v>
      </c>
      <c r="I77" s="85">
        <f t="shared" si="1"/>
        <v>17.099366666666665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6.5" customHeight="1" x14ac:dyDescent="0.25">
      <c r="A78" s="1"/>
      <c r="B78" s="68" t="s">
        <v>63</v>
      </c>
      <c r="C78" s="18"/>
      <c r="D78" s="18"/>
      <c r="E78" s="18"/>
      <c r="F78" s="89">
        <f>+E52</f>
        <v>3147</v>
      </c>
      <c r="G78" s="88"/>
      <c r="H78" s="84"/>
      <c r="I78" s="85">
        <f t="shared" si="1"/>
        <v>0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6.5" customHeight="1" x14ac:dyDescent="0.25">
      <c r="A79" s="1"/>
      <c r="B79" s="1"/>
      <c r="C79" s="1"/>
      <c r="D79" s="1"/>
      <c r="E79" s="1"/>
      <c r="F79" s="90"/>
      <c r="G79" s="1"/>
      <c r="H79" s="1" t="s">
        <v>55</v>
      </c>
      <c r="I79" s="91">
        <f>SUM(I67:I78)</f>
        <v>1092.8880449999999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6.5" customHeight="1" x14ac:dyDescent="0.25">
      <c r="A80" s="1"/>
      <c r="B80" s="1"/>
      <c r="C80" s="1"/>
      <c r="D80" s="1"/>
      <c r="E80" s="1"/>
      <c r="F80" s="90"/>
      <c r="G80" s="1"/>
      <c r="H80" s="1"/>
      <c r="I80" s="1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6.5" customHeight="1" x14ac:dyDescent="0.25">
      <c r="A81" s="1"/>
      <c r="B81" s="92" t="s">
        <v>64</v>
      </c>
      <c r="C81" s="93"/>
      <c r="D81" s="94"/>
      <c r="E81" s="94"/>
      <c r="F81" s="95"/>
      <c r="G81" s="94"/>
      <c r="H81" s="94"/>
      <c r="I81" s="96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6.5" customHeight="1" x14ac:dyDescent="0.25">
      <c r="A82" s="1"/>
      <c r="B82" s="97"/>
      <c r="C82" s="98"/>
      <c r="D82" s="98"/>
      <c r="E82" s="98"/>
      <c r="F82" s="99"/>
      <c r="G82" s="98"/>
      <c r="H82" s="98"/>
      <c r="I82" s="100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6.5" customHeight="1" x14ac:dyDescent="0.25">
      <c r="A83" s="1"/>
      <c r="B83" s="97" t="s">
        <v>65</v>
      </c>
      <c r="C83" s="98"/>
      <c r="D83" s="98"/>
      <c r="E83" s="101">
        <v>2</v>
      </c>
      <c r="F83" s="99"/>
      <c r="G83" s="98"/>
      <c r="H83" s="98"/>
      <c r="I83" s="100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6.5" customHeight="1" x14ac:dyDescent="0.25">
      <c r="A84" s="1"/>
      <c r="B84" s="97" t="s">
        <v>66</v>
      </c>
      <c r="C84" s="98"/>
      <c r="D84" s="98"/>
      <c r="E84" s="102" t="s">
        <v>67</v>
      </c>
      <c r="F84" s="103" t="s">
        <v>68</v>
      </c>
      <c r="G84" s="102">
        <f>((1980+297)*2+500)/12</f>
        <v>421.16666666666669</v>
      </c>
      <c r="H84" s="98"/>
      <c r="I84" s="100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6.5" customHeight="1" x14ac:dyDescent="0.25">
      <c r="A85" s="1"/>
      <c r="B85" s="97" t="s">
        <v>69</v>
      </c>
      <c r="C85" s="98"/>
      <c r="D85" s="98"/>
      <c r="E85" s="101"/>
      <c r="F85" s="99"/>
      <c r="G85" s="98"/>
      <c r="H85" s="98"/>
      <c r="I85" s="100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6.5" customHeight="1" x14ac:dyDescent="0.25">
      <c r="A86" s="1"/>
      <c r="B86" s="104" t="s">
        <v>70</v>
      </c>
      <c r="C86" s="105"/>
      <c r="D86" s="105"/>
      <c r="E86" s="106"/>
      <c r="F86" s="107"/>
      <c r="G86" s="105"/>
      <c r="H86" s="105"/>
      <c r="I86" s="108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6.5" customHeight="1" x14ac:dyDescent="0.25">
      <c r="A87" s="1"/>
      <c r="B87" s="1"/>
      <c r="C87" s="1"/>
      <c r="D87" s="1"/>
      <c r="E87" s="1"/>
      <c r="F87" s="90"/>
      <c r="G87" s="1"/>
      <c r="H87" s="1"/>
      <c r="I87" s="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 x14ac:dyDescent="0.25">
      <c r="A88" s="1"/>
      <c r="B88" s="1"/>
      <c r="C88" s="1"/>
      <c r="D88" s="1"/>
      <c r="E88" s="1"/>
      <c r="F88" s="90"/>
      <c r="G88" s="1"/>
      <c r="H88" s="1"/>
      <c r="I88" s="1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hidden="1" customHeight="1" x14ac:dyDescent="0.25">
      <c r="A89" s="1"/>
      <c r="B89" s="109" t="s">
        <v>71</v>
      </c>
      <c r="C89" s="110"/>
      <c r="D89" s="111"/>
      <c r="E89" s="111"/>
      <c r="F89" s="112"/>
      <c r="G89" s="111"/>
      <c r="H89" s="111"/>
      <c r="I89" s="113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6.5" hidden="1" customHeight="1" x14ac:dyDescent="0.25">
      <c r="A90" s="1"/>
      <c r="B90" s="114"/>
      <c r="C90" s="115"/>
      <c r="D90" s="115"/>
      <c r="E90" s="115"/>
      <c r="F90" s="116" t="s">
        <v>72</v>
      </c>
      <c r="G90" s="117">
        <f>+E92-E91+1</f>
        <v>-45169</v>
      </c>
      <c r="H90" s="115"/>
      <c r="I90" s="118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6.5" hidden="1" customHeight="1" x14ac:dyDescent="0.25">
      <c r="A91" s="1"/>
      <c r="B91" s="114" t="s">
        <v>73</v>
      </c>
      <c r="C91" s="115"/>
      <c r="D91" s="115"/>
      <c r="E91" s="119">
        <f>+D7</f>
        <v>45170</v>
      </c>
      <c r="F91" s="116"/>
      <c r="G91" s="117"/>
      <c r="H91" s="115"/>
      <c r="I91" s="118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6.5" hidden="1" customHeight="1" x14ac:dyDescent="0.25">
      <c r="A92" s="1"/>
      <c r="B92" s="114" t="s">
        <v>74</v>
      </c>
      <c r="C92" s="115"/>
      <c r="D92" s="115"/>
      <c r="E92" s="119">
        <f>+F7</f>
        <v>0</v>
      </c>
      <c r="F92" s="120" t="s">
        <v>75</v>
      </c>
      <c r="G92" s="121">
        <f>IF(AND(E90&lt;30,E90),IF($F$93="M",30,G90))</f>
        <v>-45169</v>
      </c>
      <c r="H92" s="115"/>
      <c r="I92" s="118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6.5" hidden="1" customHeight="1" x14ac:dyDescent="0.25">
      <c r="A93" s="1"/>
      <c r="B93" s="114" t="s">
        <v>76</v>
      </c>
      <c r="C93" s="115"/>
      <c r="D93" s="115"/>
      <c r="E93" s="122" t="s">
        <v>77</v>
      </c>
      <c r="F93" s="116"/>
      <c r="G93" s="115"/>
      <c r="H93" s="115"/>
      <c r="I93" s="118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6.5" hidden="1" customHeight="1" x14ac:dyDescent="0.25">
      <c r="A94" s="1"/>
      <c r="B94" s="123"/>
      <c r="C94" s="124"/>
      <c r="D94" s="124"/>
      <c r="E94" s="124"/>
      <c r="F94" s="125"/>
      <c r="G94" s="124"/>
      <c r="H94" s="124"/>
      <c r="I94" s="126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6.5" customHeight="1" x14ac:dyDescent="0.25">
      <c r="A95" s="1"/>
      <c r="B95" s="115"/>
      <c r="C95" s="115"/>
      <c r="D95" s="115"/>
      <c r="E95" s="115"/>
      <c r="F95" s="116"/>
      <c r="G95" s="115"/>
      <c r="H95" s="115"/>
      <c r="I95" s="115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6.5" customHeight="1" x14ac:dyDescent="0.25">
      <c r="A96" s="1"/>
      <c r="B96" s="7"/>
      <c r="C96" s="7"/>
      <c r="D96" s="7"/>
      <c r="E96" s="7"/>
      <c r="F96" s="12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6.5" customHeight="1" x14ac:dyDescent="0.25">
      <c r="A97" s="1"/>
      <c r="B97" s="7"/>
      <c r="C97" s="7"/>
      <c r="D97" s="7"/>
      <c r="E97" s="7"/>
      <c r="F97" s="12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 x14ac:dyDescent="0.25">
      <c r="A98" s="1"/>
      <c r="B98" s="7"/>
      <c r="C98" s="7"/>
      <c r="D98" s="7"/>
      <c r="E98" s="7"/>
      <c r="F98" s="12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 x14ac:dyDescent="0.25">
      <c r="A99" s="1"/>
      <c r="B99" s="7"/>
      <c r="C99" s="7"/>
      <c r="D99" s="7"/>
      <c r="E99" s="7"/>
      <c r="F99" s="12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 x14ac:dyDescent="0.25">
      <c r="A100" s="1"/>
      <c r="B100" s="7"/>
      <c r="C100" s="7"/>
      <c r="D100" s="7"/>
      <c r="E100" s="7"/>
      <c r="F100" s="12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 x14ac:dyDescent="0.25">
      <c r="A101" s="1"/>
      <c r="B101" s="7"/>
      <c r="C101" s="7"/>
      <c r="D101" s="7"/>
      <c r="E101" s="7"/>
      <c r="F101" s="12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6.5" customHeight="1" x14ac:dyDescent="0.25">
      <c r="A102" s="1"/>
      <c r="B102" s="7"/>
      <c r="C102" s="7"/>
      <c r="D102" s="7"/>
      <c r="E102" s="7"/>
      <c r="F102" s="12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6.5" customHeight="1" x14ac:dyDescent="0.25">
      <c r="A103" s="1"/>
      <c r="B103" s="7"/>
      <c r="C103" s="7"/>
      <c r="D103" s="7"/>
      <c r="E103" s="7"/>
      <c r="F103" s="12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6.5" customHeight="1" x14ac:dyDescent="0.25">
      <c r="A104" s="1"/>
      <c r="B104" s="7"/>
      <c r="C104" s="7"/>
      <c r="D104" s="7"/>
      <c r="E104" s="7"/>
      <c r="F104" s="12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6.5" customHeight="1" x14ac:dyDescent="0.25">
      <c r="A105" s="1"/>
      <c r="B105" s="7"/>
      <c r="C105" s="7"/>
      <c r="D105" s="7"/>
      <c r="E105" s="7"/>
      <c r="F105" s="12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 x14ac:dyDescent="0.25">
      <c r="A106" s="1"/>
      <c r="B106" s="7"/>
      <c r="C106" s="7"/>
      <c r="D106" s="7"/>
      <c r="E106" s="7"/>
      <c r="F106" s="12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6.5" customHeight="1" x14ac:dyDescent="0.25">
      <c r="A107" s="1"/>
      <c r="B107" s="7"/>
      <c r="C107" s="7"/>
      <c r="D107" s="7"/>
      <c r="E107" s="7"/>
      <c r="F107" s="12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6.5" customHeight="1" x14ac:dyDescent="0.25">
      <c r="A108" s="1"/>
      <c r="B108" s="7"/>
      <c r="C108" s="7"/>
      <c r="D108" s="7"/>
      <c r="E108" s="7"/>
      <c r="F108" s="12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6.5" customHeight="1" x14ac:dyDescent="0.25">
      <c r="A109" s="1"/>
      <c r="B109" s="7"/>
      <c r="C109" s="7"/>
      <c r="D109" s="7"/>
      <c r="E109" s="7"/>
      <c r="F109" s="12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6.5" customHeight="1" x14ac:dyDescent="0.25">
      <c r="A110" s="1"/>
      <c r="B110" s="7"/>
      <c r="C110" s="7"/>
      <c r="D110" s="7"/>
      <c r="E110" s="7"/>
      <c r="F110" s="12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6.5" customHeight="1" x14ac:dyDescent="0.25">
      <c r="A111" s="1"/>
      <c r="B111" s="7"/>
      <c r="C111" s="7"/>
      <c r="D111" s="7"/>
      <c r="E111" s="7"/>
      <c r="F111" s="12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6.5" customHeight="1" x14ac:dyDescent="0.25">
      <c r="A112" s="1"/>
      <c r="B112" s="7"/>
      <c r="C112" s="7"/>
      <c r="D112" s="7"/>
      <c r="E112" s="7"/>
      <c r="F112" s="12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6.5" customHeight="1" x14ac:dyDescent="0.25">
      <c r="A113" s="1"/>
      <c r="B113" s="7"/>
      <c r="C113" s="7"/>
      <c r="D113" s="7"/>
      <c r="E113" s="7"/>
      <c r="F113" s="12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6.5" customHeight="1" x14ac:dyDescent="0.25">
      <c r="A114" s="1"/>
      <c r="B114" s="7"/>
      <c r="C114" s="7"/>
      <c r="D114" s="7"/>
      <c r="E114" s="7"/>
      <c r="F114" s="12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6.5" customHeight="1" x14ac:dyDescent="0.25">
      <c r="A115" s="1"/>
      <c r="B115" s="7"/>
      <c r="C115" s="7"/>
      <c r="D115" s="7"/>
      <c r="E115" s="7"/>
      <c r="F115" s="12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6.5" customHeight="1" x14ac:dyDescent="0.25">
      <c r="A116" s="1"/>
      <c r="B116" s="7"/>
      <c r="C116" s="7"/>
      <c r="D116" s="7"/>
      <c r="E116" s="7"/>
      <c r="F116" s="12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6.5" customHeight="1" x14ac:dyDescent="0.25">
      <c r="A117" s="1"/>
      <c r="B117" s="7"/>
      <c r="C117" s="7"/>
      <c r="D117" s="7"/>
      <c r="E117" s="7"/>
      <c r="F117" s="12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6.5" customHeight="1" x14ac:dyDescent="0.25">
      <c r="A118" s="1"/>
      <c r="B118" s="7"/>
      <c r="C118" s="7"/>
      <c r="D118" s="7"/>
      <c r="E118" s="7"/>
      <c r="F118" s="12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6.5" customHeight="1" x14ac:dyDescent="0.25">
      <c r="A119" s="1"/>
      <c r="B119" s="7"/>
      <c r="C119" s="7"/>
      <c r="D119" s="7"/>
      <c r="E119" s="7"/>
      <c r="F119" s="12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6.5" customHeight="1" x14ac:dyDescent="0.25">
      <c r="A120" s="1"/>
      <c r="B120" s="7"/>
      <c r="C120" s="7"/>
      <c r="D120" s="7"/>
      <c r="E120" s="7"/>
      <c r="F120" s="12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6.5" customHeight="1" x14ac:dyDescent="0.25">
      <c r="A121" s="1"/>
      <c r="B121" s="7"/>
      <c r="C121" s="7"/>
      <c r="D121" s="7"/>
      <c r="E121" s="7"/>
      <c r="F121" s="12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6.5" customHeight="1" x14ac:dyDescent="0.25">
      <c r="A122" s="1"/>
      <c r="B122" s="7"/>
      <c r="C122" s="7"/>
      <c r="D122" s="7"/>
      <c r="E122" s="7"/>
      <c r="F122" s="12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6.5" customHeight="1" x14ac:dyDescent="0.25">
      <c r="A123" s="1"/>
      <c r="B123" s="7"/>
      <c r="C123" s="7"/>
      <c r="D123" s="7"/>
      <c r="E123" s="7"/>
      <c r="F123" s="12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6.5" customHeight="1" x14ac:dyDescent="0.25">
      <c r="A124" s="1"/>
      <c r="B124" s="7"/>
      <c r="C124" s="7"/>
      <c r="D124" s="7"/>
      <c r="E124" s="7"/>
      <c r="F124" s="12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6.5" customHeight="1" x14ac:dyDescent="0.25">
      <c r="A125" s="1"/>
      <c r="B125" s="7"/>
      <c r="C125" s="7"/>
      <c r="D125" s="7"/>
      <c r="E125" s="7"/>
      <c r="F125" s="12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6.5" customHeight="1" x14ac:dyDescent="0.25">
      <c r="A126" s="1"/>
      <c r="B126" s="7"/>
      <c r="C126" s="7"/>
      <c r="D126" s="7"/>
      <c r="E126" s="7"/>
      <c r="F126" s="12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6.5" customHeight="1" x14ac:dyDescent="0.25">
      <c r="A127" s="1"/>
      <c r="B127" s="7"/>
      <c r="C127" s="7"/>
      <c r="D127" s="7"/>
      <c r="E127" s="7"/>
      <c r="F127" s="12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6.5" customHeight="1" x14ac:dyDescent="0.25">
      <c r="A128" s="1"/>
      <c r="B128" s="7"/>
      <c r="C128" s="7"/>
      <c r="D128" s="7"/>
      <c r="E128" s="7"/>
      <c r="F128" s="12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6.5" customHeight="1" x14ac:dyDescent="0.25">
      <c r="A129" s="1"/>
      <c r="B129" s="7"/>
      <c r="C129" s="7"/>
      <c r="D129" s="7"/>
      <c r="E129" s="7"/>
      <c r="F129" s="12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6.5" customHeight="1" x14ac:dyDescent="0.25">
      <c r="A130" s="1"/>
      <c r="B130" s="7"/>
      <c r="C130" s="7"/>
      <c r="D130" s="7"/>
      <c r="E130" s="7"/>
      <c r="F130" s="12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6.5" customHeight="1" x14ac:dyDescent="0.25">
      <c r="A131" s="1"/>
      <c r="B131" s="7"/>
      <c r="C131" s="7"/>
      <c r="D131" s="7"/>
      <c r="E131" s="7"/>
      <c r="F131" s="12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6.5" customHeight="1" x14ac:dyDescent="0.25">
      <c r="A132" s="1"/>
      <c r="B132" s="7"/>
      <c r="C132" s="7"/>
      <c r="D132" s="7"/>
      <c r="E132" s="7"/>
      <c r="F132" s="12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6.5" customHeight="1" x14ac:dyDescent="0.25">
      <c r="A133" s="1"/>
      <c r="B133" s="7"/>
      <c r="C133" s="7"/>
      <c r="D133" s="7"/>
      <c r="E133" s="7"/>
      <c r="F133" s="12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6.5" customHeight="1" x14ac:dyDescent="0.25">
      <c r="A134" s="1"/>
      <c r="B134" s="7"/>
      <c r="C134" s="7"/>
      <c r="D134" s="7"/>
      <c r="E134" s="7"/>
      <c r="F134" s="12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6.5" customHeight="1" x14ac:dyDescent="0.25">
      <c r="A135" s="1"/>
      <c r="B135" s="7"/>
      <c r="C135" s="7"/>
      <c r="D135" s="7"/>
      <c r="E135" s="7"/>
      <c r="F135" s="12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6.5" customHeight="1" x14ac:dyDescent="0.25">
      <c r="A136" s="1"/>
      <c r="B136" s="7"/>
      <c r="C136" s="7"/>
      <c r="D136" s="7"/>
      <c r="E136" s="7"/>
      <c r="F136" s="12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6.5" customHeight="1" x14ac:dyDescent="0.25">
      <c r="A137" s="1"/>
      <c r="B137" s="7"/>
      <c r="C137" s="7"/>
      <c r="D137" s="7"/>
      <c r="E137" s="7"/>
      <c r="F137" s="12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6.5" customHeight="1" x14ac:dyDescent="0.25">
      <c r="A138" s="1"/>
      <c r="B138" s="7"/>
      <c r="C138" s="7"/>
      <c r="D138" s="7"/>
      <c r="E138" s="7"/>
      <c r="F138" s="12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6.5" customHeight="1" x14ac:dyDescent="0.25">
      <c r="A139" s="1"/>
      <c r="B139" s="7"/>
      <c r="C139" s="7"/>
      <c r="D139" s="7"/>
      <c r="E139" s="7"/>
      <c r="F139" s="12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6.5" customHeight="1" x14ac:dyDescent="0.25">
      <c r="A140" s="1"/>
      <c r="B140" s="7"/>
      <c r="C140" s="7"/>
      <c r="D140" s="7"/>
      <c r="E140" s="7"/>
      <c r="F140" s="12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6.5" customHeight="1" x14ac:dyDescent="0.25">
      <c r="A141" s="1"/>
      <c r="B141" s="7"/>
      <c r="C141" s="7"/>
      <c r="D141" s="7"/>
      <c r="E141" s="7"/>
      <c r="F141" s="12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6.5" customHeight="1" x14ac:dyDescent="0.25">
      <c r="A142" s="1"/>
      <c r="B142" s="7"/>
      <c r="C142" s="7"/>
      <c r="D142" s="7"/>
      <c r="E142" s="7"/>
      <c r="F142" s="12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6.5" customHeight="1" x14ac:dyDescent="0.25">
      <c r="A143" s="1"/>
      <c r="B143" s="7"/>
      <c r="C143" s="7"/>
      <c r="D143" s="7"/>
      <c r="E143" s="7"/>
      <c r="F143" s="12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6.5" customHeight="1" x14ac:dyDescent="0.25">
      <c r="A144" s="1"/>
      <c r="B144" s="7"/>
      <c r="C144" s="7"/>
      <c r="D144" s="7"/>
      <c r="E144" s="7"/>
      <c r="F144" s="12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6.5" customHeight="1" x14ac:dyDescent="0.25">
      <c r="A145" s="1"/>
      <c r="B145" s="7"/>
      <c r="C145" s="7"/>
      <c r="D145" s="7"/>
      <c r="E145" s="7"/>
      <c r="F145" s="12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6.5" customHeight="1" x14ac:dyDescent="0.25">
      <c r="A146" s="1"/>
      <c r="B146" s="7"/>
      <c r="C146" s="7"/>
      <c r="D146" s="7"/>
      <c r="E146" s="7"/>
      <c r="F146" s="12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6.5" customHeight="1" x14ac:dyDescent="0.25">
      <c r="A147" s="1"/>
      <c r="B147" s="7"/>
      <c r="C147" s="7"/>
      <c r="D147" s="7"/>
      <c r="E147" s="7"/>
      <c r="F147" s="12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6.5" customHeight="1" x14ac:dyDescent="0.25">
      <c r="A148" s="1"/>
      <c r="B148" s="7"/>
      <c r="C148" s="7"/>
      <c r="D148" s="7"/>
      <c r="E148" s="7"/>
      <c r="F148" s="12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6.5" customHeight="1" x14ac:dyDescent="0.25">
      <c r="A149" s="1"/>
      <c r="B149" s="7"/>
      <c r="C149" s="7"/>
      <c r="D149" s="7"/>
      <c r="E149" s="7"/>
      <c r="F149" s="12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6.5" customHeight="1" x14ac:dyDescent="0.25">
      <c r="A150" s="1"/>
      <c r="B150" s="7"/>
      <c r="C150" s="7"/>
      <c r="D150" s="7"/>
      <c r="E150" s="7"/>
      <c r="F150" s="12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6.5" customHeight="1" x14ac:dyDescent="0.25">
      <c r="A151" s="1"/>
      <c r="B151" s="7"/>
      <c r="C151" s="7"/>
      <c r="D151" s="7"/>
      <c r="E151" s="7"/>
      <c r="F151" s="12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6.5" customHeight="1" x14ac:dyDescent="0.25">
      <c r="A152" s="1"/>
      <c r="B152" s="7"/>
      <c r="C152" s="7"/>
      <c r="D152" s="7"/>
      <c r="E152" s="7"/>
      <c r="F152" s="12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6.5" customHeight="1" x14ac:dyDescent="0.25">
      <c r="A153" s="1"/>
      <c r="B153" s="7"/>
      <c r="C153" s="7"/>
      <c r="D153" s="7"/>
      <c r="E153" s="7"/>
      <c r="F153" s="12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6.5" customHeight="1" x14ac:dyDescent="0.25">
      <c r="A154" s="1"/>
      <c r="B154" s="7"/>
      <c r="C154" s="7"/>
      <c r="D154" s="7"/>
      <c r="E154" s="7"/>
      <c r="F154" s="12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6.5" customHeight="1" x14ac:dyDescent="0.25">
      <c r="A155" s="1"/>
      <c r="B155" s="7"/>
      <c r="C155" s="7"/>
      <c r="D155" s="7"/>
      <c r="E155" s="7"/>
      <c r="F155" s="12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6.5" customHeight="1" x14ac:dyDescent="0.25">
      <c r="A156" s="1"/>
      <c r="B156" s="7"/>
      <c r="C156" s="7"/>
      <c r="D156" s="7"/>
      <c r="E156" s="7"/>
      <c r="F156" s="12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6.5" customHeight="1" x14ac:dyDescent="0.25">
      <c r="A157" s="1"/>
      <c r="B157" s="7"/>
      <c r="C157" s="7"/>
      <c r="D157" s="7"/>
      <c r="E157" s="7"/>
      <c r="F157" s="12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6.5" customHeight="1" x14ac:dyDescent="0.25">
      <c r="A158" s="1"/>
      <c r="B158" s="7"/>
      <c r="C158" s="7"/>
      <c r="D158" s="7"/>
      <c r="E158" s="7"/>
      <c r="F158" s="12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6.5" customHeight="1" x14ac:dyDescent="0.25">
      <c r="A159" s="1"/>
      <c r="B159" s="7"/>
      <c r="C159" s="7"/>
      <c r="D159" s="7"/>
      <c r="E159" s="7"/>
      <c r="F159" s="12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6.5" customHeight="1" x14ac:dyDescent="0.25">
      <c r="A160" s="1"/>
      <c r="B160" s="7"/>
      <c r="C160" s="7"/>
      <c r="D160" s="7"/>
      <c r="E160" s="7"/>
      <c r="F160" s="12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6.5" customHeight="1" x14ac:dyDescent="0.25">
      <c r="A161" s="1"/>
      <c r="B161" s="7"/>
      <c r="C161" s="7"/>
      <c r="D161" s="7"/>
      <c r="E161" s="7"/>
      <c r="F161" s="12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6.5" customHeight="1" x14ac:dyDescent="0.25">
      <c r="A162" s="1"/>
      <c r="B162" s="7"/>
      <c r="C162" s="7"/>
      <c r="D162" s="7"/>
      <c r="E162" s="7"/>
      <c r="F162" s="12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6.5" customHeight="1" x14ac:dyDescent="0.25">
      <c r="A163" s="1"/>
      <c r="B163" s="7"/>
      <c r="C163" s="7"/>
      <c r="D163" s="7"/>
      <c r="E163" s="7"/>
      <c r="F163" s="12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6.5" customHeight="1" x14ac:dyDescent="0.25">
      <c r="A164" s="1"/>
      <c r="B164" s="7"/>
      <c r="C164" s="7"/>
      <c r="D164" s="7"/>
      <c r="E164" s="7"/>
      <c r="F164" s="12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6.5" customHeight="1" x14ac:dyDescent="0.25">
      <c r="A165" s="1"/>
      <c r="B165" s="7"/>
      <c r="C165" s="7"/>
      <c r="D165" s="7"/>
      <c r="E165" s="7"/>
      <c r="F165" s="12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6.5" customHeight="1" x14ac:dyDescent="0.25">
      <c r="A166" s="1"/>
      <c r="B166" s="7"/>
      <c r="C166" s="7"/>
      <c r="D166" s="7"/>
      <c r="E166" s="7"/>
      <c r="F166" s="12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6.5" customHeight="1" x14ac:dyDescent="0.25">
      <c r="A167" s="1"/>
      <c r="B167" s="7"/>
      <c r="C167" s="7"/>
      <c r="D167" s="7"/>
      <c r="E167" s="7"/>
      <c r="F167" s="12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6.5" customHeight="1" x14ac:dyDescent="0.25">
      <c r="A168" s="1"/>
      <c r="B168" s="7"/>
      <c r="C168" s="7"/>
      <c r="D168" s="7"/>
      <c r="E168" s="7"/>
      <c r="F168" s="12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6.5" customHeight="1" x14ac:dyDescent="0.25">
      <c r="A169" s="1"/>
      <c r="B169" s="7"/>
      <c r="C169" s="7"/>
      <c r="D169" s="7"/>
      <c r="E169" s="7"/>
      <c r="F169" s="12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6.5" customHeight="1" x14ac:dyDescent="0.25">
      <c r="A170" s="1"/>
      <c r="B170" s="7"/>
      <c r="C170" s="7"/>
      <c r="D170" s="7"/>
      <c r="E170" s="7"/>
      <c r="F170" s="12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6.5" customHeight="1" x14ac:dyDescent="0.25">
      <c r="A171" s="1"/>
      <c r="B171" s="7"/>
      <c r="C171" s="7"/>
      <c r="D171" s="7"/>
      <c r="E171" s="7"/>
      <c r="F171" s="12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6.5" customHeight="1" x14ac:dyDescent="0.25">
      <c r="A172" s="1"/>
      <c r="B172" s="7"/>
      <c r="C172" s="7"/>
      <c r="D172" s="7"/>
      <c r="E172" s="7"/>
      <c r="F172" s="12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6.5" customHeight="1" x14ac:dyDescent="0.25">
      <c r="A173" s="1"/>
      <c r="B173" s="7"/>
      <c r="C173" s="7"/>
      <c r="D173" s="7"/>
      <c r="E173" s="7"/>
      <c r="F173" s="12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6.5" customHeight="1" x14ac:dyDescent="0.25">
      <c r="A174" s="1"/>
      <c r="B174" s="7"/>
      <c r="C174" s="7"/>
      <c r="D174" s="7"/>
      <c r="E174" s="7"/>
      <c r="F174" s="12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6.5" customHeight="1" x14ac:dyDescent="0.25">
      <c r="A175" s="1"/>
      <c r="B175" s="7"/>
      <c r="C175" s="7"/>
      <c r="D175" s="7"/>
      <c r="E175" s="7"/>
      <c r="F175" s="12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6.5" customHeight="1" x14ac:dyDescent="0.25">
      <c r="A176" s="1"/>
      <c r="B176" s="7"/>
      <c r="C176" s="7"/>
      <c r="D176" s="7"/>
      <c r="E176" s="7"/>
      <c r="F176" s="12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6.5" customHeight="1" x14ac:dyDescent="0.25">
      <c r="A177" s="1"/>
      <c r="B177" s="7"/>
      <c r="C177" s="7"/>
      <c r="D177" s="7"/>
      <c r="E177" s="7"/>
      <c r="F177" s="12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6.5" customHeight="1" x14ac:dyDescent="0.25">
      <c r="A178" s="1"/>
      <c r="B178" s="7"/>
      <c r="C178" s="7"/>
      <c r="D178" s="7"/>
      <c r="E178" s="7"/>
      <c r="F178" s="12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6.5" customHeight="1" x14ac:dyDescent="0.25">
      <c r="A179" s="1"/>
      <c r="B179" s="7"/>
      <c r="C179" s="7"/>
      <c r="D179" s="7"/>
      <c r="E179" s="7"/>
      <c r="F179" s="12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6.5" customHeight="1" x14ac:dyDescent="0.25">
      <c r="A180" s="1"/>
      <c r="B180" s="7"/>
      <c r="C180" s="7"/>
      <c r="D180" s="7"/>
      <c r="E180" s="7"/>
      <c r="F180" s="12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6.5" customHeight="1" x14ac:dyDescent="0.25">
      <c r="A181" s="1"/>
      <c r="B181" s="7"/>
      <c r="C181" s="7"/>
      <c r="D181" s="7"/>
      <c r="E181" s="7"/>
      <c r="F181" s="12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6.5" customHeight="1" x14ac:dyDescent="0.25">
      <c r="A182" s="1"/>
      <c r="B182" s="7"/>
      <c r="C182" s="7"/>
      <c r="D182" s="7"/>
      <c r="E182" s="7"/>
      <c r="F182" s="12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6.5" customHeight="1" x14ac:dyDescent="0.25">
      <c r="A183" s="1"/>
      <c r="B183" s="7"/>
      <c r="C183" s="7"/>
      <c r="D183" s="7"/>
      <c r="E183" s="7"/>
      <c r="F183" s="12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6.5" customHeight="1" x14ac:dyDescent="0.25">
      <c r="A184" s="1"/>
      <c r="B184" s="7"/>
      <c r="C184" s="7"/>
      <c r="D184" s="7"/>
      <c r="E184" s="7"/>
      <c r="F184" s="12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6.5" customHeight="1" x14ac:dyDescent="0.25">
      <c r="A185" s="1"/>
      <c r="B185" s="7"/>
      <c r="C185" s="7"/>
      <c r="D185" s="7"/>
      <c r="E185" s="7"/>
      <c r="F185" s="12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6.5" customHeight="1" x14ac:dyDescent="0.25">
      <c r="A186" s="1"/>
      <c r="B186" s="7"/>
      <c r="C186" s="7"/>
      <c r="D186" s="7"/>
      <c r="E186" s="7"/>
      <c r="F186" s="12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6.5" customHeight="1" x14ac:dyDescent="0.25">
      <c r="A187" s="1"/>
      <c r="B187" s="7"/>
      <c r="C187" s="7"/>
      <c r="D187" s="7"/>
      <c r="E187" s="7"/>
      <c r="F187" s="12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6.5" customHeight="1" x14ac:dyDescent="0.25">
      <c r="A188" s="1"/>
      <c r="B188" s="7"/>
      <c r="C188" s="7"/>
      <c r="D188" s="7"/>
      <c r="E188" s="7"/>
      <c r="F188" s="12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6.5" customHeight="1" x14ac:dyDescent="0.25">
      <c r="A189" s="1"/>
      <c r="B189" s="7"/>
      <c r="C189" s="7"/>
      <c r="D189" s="7"/>
      <c r="E189" s="7"/>
      <c r="F189" s="12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6.5" customHeight="1" x14ac:dyDescent="0.25">
      <c r="A190" s="1"/>
      <c r="B190" s="7"/>
      <c r="C190" s="7"/>
      <c r="D190" s="7"/>
      <c r="E190" s="7"/>
      <c r="F190" s="12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6.5" customHeight="1" x14ac:dyDescent="0.25">
      <c r="A191" s="1"/>
      <c r="B191" s="7"/>
      <c r="C191" s="7"/>
      <c r="D191" s="7"/>
      <c r="E191" s="7"/>
      <c r="F191" s="12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6.5" customHeight="1" x14ac:dyDescent="0.25">
      <c r="A192" s="1"/>
      <c r="B192" s="7"/>
      <c r="C192" s="7"/>
      <c r="D192" s="7"/>
      <c r="E192" s="7"/>
      <c r="F192" s="12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6.5" customHeight="1" x14ac:dyDescent="0.25">
      <c r="A193" s="1"/>
      <c r="B193" s="7"/>
      <c r="C193" s="7"/>
      <c r="D193" s="7"/>
      <c r="E193" s="7"/>
      <c r="F193" s="12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6.5" customHeight="1" x14ac:dyDescent="0.25">
      <c r="A194" s="1"/>
      <c r="B194" s="7"/>
      <c r="C194" s="7"/>
      <c r="D194" s="7"/>
      <c r="E194" s="7"/>
      <c r="F194" s="12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6.5" customHeight="1" x14ac:dyDescent="0.25">
      <c r="A195" s="1"/>
      <c r="B195" s="7"/>
      <c r="C195" s="7"/>
      <c r="D195" s="7"/>
      <c r="E195" s="7"/>
      <c r="F195" s="12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6.5" customHeight="1" x14ac:dyDescent="0.25">
      <c r="A196" s="1"/>
      <c r="B196" s="7"/>
      <c r="C196" s="7"/>
      <c r="D196" s="7"/>
      <c r="E196" s="7"/>
      <c r="F196" s="12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6.5" customHeight="1" x14ac:dyDescent="0.25">
      <c r="A197" s="1"/>
      <c r="B197" s="7"/>
      <c r="C197" s="7"/>
      <c r="D197" s="7"/>
      <c r="E197" s="7"/>
      <c r="F197" s="12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6.5" customHeight="1" x14ac:dyDescent="0.25">
      <c r="A198" s="1"/>
      <c r="B198" s="7"/>
      <c r="C198" s="7"/>
      <c r="D198" s="7"/>
      <c r="E198" s="7"/>
      <c r="F198" s="12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6.5" customHeight="1" x14ac:dyDescent="0.25">
      <c r="A199" s="1"/>
      <c r="B199" s="7"/>
      <c r="C199" s="7"/>
      <c r="D199" s="7"/>
      <c r="E199" s="7"/>
      <c r="F199" s="12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6.5" customHeight="1" x14ac:dyDescent="0.25">
      <c r="A200" s="1"/>
      <c r="B200" s="7"/>
      <c r="C200" s="7"/>
      <c r="D200" s="7"/>
      <c r="E200" s="7"/>
      <c r="F200" s="12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6.5" customHeight="1" x14ac:dyDescent="0.25">
      <c r="A201" s="1"/>
      <c r="B201" s="7"/>
      <c r="C201" s="7"/>
      <c r="D201" s="7"/>
      <c r="E201" s="7"/>
      <c r="F201" s="12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6.5" customHeight="1" x14ac:dyDescent="0.25">
      <c r="A202" s="1"/>
      <c r="B202" s="7"/>
      <c r="C202" s="7"/>
      <c r="D202" s="7"/>
      <c r="E202" s="7"/>
      <c r="F202" s="12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6.5" customHeight="1" x14ac:dyDescent="0.25">
      <c r="A203" s="1"/>
      <c r="B203" s="7"/>
      <c r="C203" s="7"/>
      <c r="D203" s="7"/>
      <c r="E203" s="7"/>
      <c r="F203" s="12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6.5" customHeight="1" x14ac:dyDescent="0.25">
      <c r="A204" s="1"/>
      <c r="B204" s="7"/>
      <c r="C204" s="7"/>
      <c r="D204" s="7"/>
      <c r="E204" s="7"/>
      <c r="F204" s="12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6.5" customHeight="1" x14ac:dyDescent="0.25">
      <c r="A205" s="1"/>
      <c r="B205" s="7"/>
      <c r="C205" s="7"/>
      <c r="D205" s="7"/>
      <c r="E205" s="7"/>
      <c r="F205" s="12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6.5" customHeight="1" x14ac:dyDescent="0.25">
      <c r="A206" s="1"/>
      <c r="B206" s="7"/>
      <c r="C206" s="7"/>
      <c r="D206" s="7"/>
      <c r="E206" s="7"/>
      <c r="F206" s="12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6.5" customHeight="1" x14ac:dyDescent="0.25">
      <c r="A207" s="1"/>
      <c r="B207" s="7"/>
      <c r="C207" s="7"/>
      <c r="D207" s="7"/>
      <c r="E207" s="7"/>
      <c r="F207" s="12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6.5" customHeight="1" x14ac:dyDescent="0.25">
      <c r="A208" s="1"/>
      <c r="B208" s="7"/>
      <c r="C208" s="7"/>
      <c r="D208" s="7"/>
      <c r="E208" s="7"/>
      <c r="F208" s="12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6.5" customHeight="1" x14ac:dyDescent="0.25">
      <c r="A209" s="1"/>
      <c r="B209" s="7"/>
      <c r="C209" s="7"/>
      <c r="D209" s="7"/>
      <c r="E209" s="7"/>
      <c r="F209" s="12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6.5" customHeight="1" x14ac:dyDescent="0.25">
      <c r="A210" s="1"/>
      <c r="B210" s="7"/>
      <c r="C210" s="7"/>
      <c r="D210" s="7"/>
      <c r="E210" s="7"/>
      <c r="F210" s="12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6.5" customHeight="1" x14ac:dyDescent="0.25">
      <c r="A211" s="1"/>
      <c r="B211" s="7"/>
      <c r="C211" s="7"/>
      <c r="D211" s="7"/>
      <c r="E211" s="7"/>
      <c r="F211" s="12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6.5" customHeight="1" x14ac:dyDescent="0.25">
      <c r="A212" s="1"/>
      <c r="B212" s="7"/>
      <c r="C212" s="7"/>
      <c r="D212" s="7"/>
      <c r="E212" s="7"/>
      <c r="F212" s="12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6.5" customHeight="1" x14ac:dyDescent="0.25">
      <c r="A213" s="1"/>
      <c r="B213" s="7"/>
      <c r="C213" s="7"/>
      <c r="D213" s="7"/>
      <c r="E213" s="7"/>
      <c r="F213" s="12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6.5" customHeight="1" x14ac:dyDescent="0.25">
      <c r="A214" s="1"/>
      <c r="B214" s="7"/>
      <c r="C214" s="7"/>
      <c r="D214" s="7"/>
      <c r="E214" s="7"/>
      <c r="F214" s="12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6.5" customHeight="1" x14ac:dyDescent="0.25">
      <c r="A215" s="1"/>
      <c r="B215" s="7"/>
      <c r="C215" s="7"/>
      <c r="D215" s="7"/>
      <c r="E215" s="7"/>
      <c r="F215" s="12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6.5" customHeight="1" x14ac:dyDescent="0.25">
      <c r="A216" s="1"/>
      <c r="B216" s="7"/>
      <c r="C216" s="7"/>
      <c r="D216" s="7"/>
      <c r="E216" s="7"/>
      <c r="F216" s="12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6.5" customHeight="1" x14ac:dyDescent="0.25">
      <c r="A217" s="1"/>
      <c r="B217" s="7"/>
      <c r="C217" s="7"/>
      <c r="D217" s="7"/>
      <c r="E217" s="7"/>
      <c r="F217" s="12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6.5" customHeight="1" x14ac:dyDescent="0.25">
      <c r="A218" s="1"/>
      <c r="B218" s="7"/>
      <c r="C218" s="7"/>
      <c r="D218" s="7"/>
      <c r="E218" s="7"/>
      <c r="F218" s="12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6.5" customHeight="1" x14ac:dyDescent="0.25">
      <c r="A219" s="1"/>
      <c r="B219" s="7"/>
      <c r="C219" s="7"/>
      <c r="D219" s="7"/>
      <c r="E219" s="7"/>
      <c r="F219" s="12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6.5" customHeight="1" x14ac:dyDescent="0.25">
      <c r="A220" s="1"/>
      <c r="B220" s="7"/>
      <c r="C220" s="7"/>
      <c r="D220" s="7"/>
      <c r="E220" s="7"/>
      <c r="F220" s="12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6.5" customHeight="1" x14ac:dyDescent="0.25">
      <c r="A221" s="1"/>
      <c r="B221" s="7"/>
      <c r="C221" s="7"/>
      <c r="D221" s="7"/>
      <c r="E221" s="7"/>
      <c r="F221" s="12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6.5" customHeight="1" x14ac:dyDescent="0.25">
      <c r="A222" s="1"/>
      <c r="B222" s="7"/>
      <c r="C222" s="7"/>
      <c r="D222" s="7"/>
      <c r="E222" s="7"/>
      <c r="F222" s="12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6.5" customHeight="1" x14ac:dyDescent="0.25">
      <c r="A223" s="1"/>
      <c r="B223" s="7"/>
      <c r="C223" s="7"/>
      <c r="D223" s="7"/>
      <c r="E223" s="7"/>
      <c r="F223" s="12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6.5" customHeight="1" x14ac:dyDescent="0.25">
      <c r="A224" s="1"/>
      <c r="B224" s="7"/>
      <c r="C224" s="7"/>
      <c r="D224" s="7"/>
      <c r="E224" s="7"/>
      <c r="F224" s="12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6.5" customHeight="1" x14ac:dyDescent="0.25">
      <c r="A225" s="1"/>
      <c r="B225" s="7"/>
      <c r="C225" s="7"/>
      <c r="D225" s="7"/>
      <c r="E225" s="7"/>
      <c r="F225" s="12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6.5" customHeight="1" x14ac:dyDescent="0.25">
      <c r="A226" s="1"/>
      <c r="B226" s="7"/>
      <c r="C226" s="7"/>
      <c r="D226" s="7"/>
      <c r="E226" s="7"/>
      <c r="F226" s="12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6.5" customHeight="1" x14ac:dyDescent="0.25">
      <c r="A227" s="1"/>
      <c r="B227" s="7"/>
      <c r="C227" s="7"/>
      <c r="D227" s="7"/>
      <c r="E227" s="7"/>
      <c r="F227" s="12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6.5" customHeight="1" x14ac:dyDescent="0.25">
      <c r="A228" s="1"/>
      <c r="B228" s="7"/>
      <c r="C228" s="7"/>
      <c r="D228" s="7"/>
      <c r="E228" s="7"/>
      <c r="F228" s="12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6.5" customHeight="1" x14ac:dyDescent="0.25">
      <c r="A229" s="1"/>
      <c r="B229" s="7"/>
      <c r="C229" s="7"/>
      <c r="D229" s="7"/>
      <c r="E229" s="7"/>
      <c r="F229" s="12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6.5" customHeight="1" x14ac:dyDescent="0.25">
      <c r="A230" s="1"/>
      <c r="B230" s="7"/>
      <c r="C230" s="7"/>
      <c r="D230" s="7"/>
      <c r="E230" s="7"/>
      <c r="F230" s="12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6.5" customHeight="1" x14ac:dyDescent="0.25">
      <c r="A231" s="1"/>
      <c r="B231" s="7"/>
      <c r="C231" s="7"/>
      <c r="D231" s="7"/>
      <c r="E231" s="7"/>
      <c r="F231" s="12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6.5" customHeight="1" x14ac:dyDescent="0.25">
      <c r="A232" s="1"/>
      <c r="B232" s="7"/>
      <c r="C232" s="7"/>
      <c r="D232" s="7"/>
      <c r="E232" s="7"/>
      <c r="F232" s="12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6.5" customHeight="1" x14ac:dyDescent="0.25">
      <c r="A233" s="1"/>
      <c r="B233" s="7"/>
      <c r="C233" s="7"/>
      <c r="D233" s="7"/>
      <c r="E233" s="7"/>
      <c r="F233" s="12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6.5" customHeight="1" x14ac:dyDescent="0.25">
      <c r="A234" s="1"/>
      <c r="B234" s="7"/>
      <c r="C234" s="7"/>
      <c r="D234" s="7"/>
      <c r="E234" s="7"/>
      <c r="F234" s="12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6.5" customHeight="1" x14ac:dyDescent="0.25">
      <c r="A235" s="1"/>
      <c r="B235" s="7"/>
      <c r="C235" s="7"/>
      <c r="D235" s="7"/>
      <c r="E235" s="7"/>
      <c r="F235" s="12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6.5" customHeight="1" x14ac:dyDescent="0.25">
      <c r="A236" s="1"/>
      <c r="B236" s="7"/>
      <c r="C236" s="7"/>
      <c r="D236" s="7"/>
      <c r="E236" s="7"/>
      <c r="F236" s="12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6.5" customHeight="1" x14ac:dyDescent="0.25">
      <c r="A237" s="1"/>
      <c r="B237" s="7"/>
      <c r="C237" s="7"/>
      <c r="D237" s="7"/>
      <c r="E237" s="7"/>
      <c r="F237" s="12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6.5" customHeight="1" x14ac:dyDescent="0.25">
      <c r="A238" s="1"/>
      <c r="B238" s="7"/>
      <c r="C238" s="7"/>
      <c r="D238" s="7"/>
      <c r="E238" s="7"/>
      <c r="F238" s="12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6.5" customHeight="1" x14ac:dyDescent="0.25">
      <c r="A239" s="1"/>
      <c r="B239" s="7"/>
      <c r="C239" s="7"/>
      <c r="D239" s="7"/>
      <c r="E239" s="7"/>
      <c r="F239" s="12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6.5" customHeight="1" x14ac:dyDescent="0.25">
      <c r="A240" s="1"/>
      <c r="B240" s="7"/>
      <c r="C240" s="7"/>
      <c r="D240" s="7"/>
      <c r="E240" s="7"/>
      <c r="F240" s="12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6.5" customHeight="1" x14ac:dyDescent="0.25">
      <c r="A241" s="1"/>
      <c r="B241" s="7"/>
      <c r="C241" s="7"/>
      <c r="D241" s="7"/>
      <c r="E241" s="7"/>
      <c r="F241" s="12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6.5" customHeight="1" x14ac:dyDescent="0.25">
      <c r="A242" s="1"/>
      <c r="B242" s="7"/>
      <c r="C242" s="7"/>
      <c r="D242" s="7"/>
      <c r="E242" s="7"/>
      <c r="F242" s="12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6.5" customHeight="1" x14ac:dyDescent="0.25">
      <c r="A243" s="1"/>
      <c r="B243" s="7"/>
      <c r="C243" s="7"/>
      <c r="D243" s="7"/>
      <c r="E243" s="7"/>
      <c r="F243" s="12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6.5" customHeight="1" x14ac:dyDescent="0.25">
      <c r="A244" s="1"/>
      <c r="B244" s="7"/>
      <c r="C244" s="7"/>
      <c r="D244" s="7"/>
      <c r="E244" s="7"/>
      <c r="F244" s="12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6.5" customHeight="1" x14ac:dyDescent="0.25">
      <c r="A245" s="1"/>
      <c r="B245" s="7"/>
      <c r="C245" s="7"/>
      <c r="D245" s="7"/>
      <c r="E245" s="7"/>
      <c r="F245" s="12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6.5" customHeight="1" x14ac:dyDescent="0.25">
      <c r="A246" s="1"/>
      <c r="B246" s="7"/>
      <c r="C246" s="7"/>
      <c r="D246" s="7"/>
      <c r="E246" s="7"/>
      <c r="F246" s="12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6.5" customHeight="1" x14ac:dyDescent="0.25">
      <c r="A247" s="1"/>
      <c r="B247" s="7"/>
      <c r="C247" s="7"/>
      <c r="D247" s="7"/>
      <c r="E247" s="7"/>
      <c r="F247" s="12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6.5" customHeight="1" x14ac:dyDescent="0.25">
      <c r="A248" s="1"/>
      <c r="B248" s="7"/>
      <c r="C248" s="7"/>
      <c r="D248" s="7"/>
      <c r="E248" s="7"/>
      <c r="F248" s="12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6.5" customHeight="1" x14ac:dyDescent="0.25">
      <c r="A249" s="1"/>
      <c r="B249" s="7"/>
      <c r="C249" s="7"/>
      <c r="D249" s="7"/>
      <c r="E249" s="7"/>
      <c r="F249" s="12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6.5" customHeight="1" x14ac:dyDescent="0.25">
      <c r="A250" s="1"/>
      <c r="B250" s="7"/>
      <c r="C250" s="7"/>
      <c r="D250" s="7"/>
      <c r="E250" s="7"/>
      <c r="F250" s="12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6.5" customHeight="1" x14ac:dyDescent="0.25">
      <c r="A251" s="1"/>
      <c r="B251" s="7"/>
      <c r="C251" s="7"/>
      <c r="D251" s="7"/>
      <c r="E251" s="7"/>
      <c r="F251" s="12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6.5" customHeight="1" x14ac:dyDescent="0.25">
      <c r="A252" s="1"/>
      <c r="B252" s="7"/>
      <c r="C252" s="7"/>
      <c r="D252" s="7"/>
      <c r="E252" s="7"/>
      <c r="F252" s="12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6.5" customHeight="1" x14ac:dyDescent="0.25">
      <c r="A253" s="1"/>
      <c r="B253" s="7"/>
      <c r="C253" s="7"/>
      <c r="D253" s="7"/>
      <c r="E253" s="7"/>
      <c r="F253" s="12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6.5" customHeight="1" x14ac:dyDescent="0.25">
      <c r="A254" s="1"/>
      <c r="B254" s="7"/>
      <c r="C254" s="7"/>
      <c r="D254" s="7"/>
      <c r="E254" s="7"/>
      <c r="F254" s="12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6.5" customHeight="1" x14ac:dyDescent="0.25">
      <c r="A255" s="1"/>
      <c r="B255" s="7"/>
      <c r="C255" s="7"/>
      <c r="D255" s="7"/>
      <c r="E255" s="7"/>
      <c r="F255" s="12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6.5" customHeight="1" x14ac:dyDescent="0.25">
      <c r="A256" s="1"/>
      <c r="B256" s="7"/>
      <c r="C256" s="7"/>
      <c r="D256" s="7"/>
      <c r="E256" s="7"/>
      <c r="F256" s="12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6.5" customHeight="1" x14ac:dyDescent="0.25">
      <c r="A257" s="1"/>
      <c r="B257" s="7"/>
      <c r="C257" s="7"/>
      <c r="D257" s="7"/>
      <c r="E257" s="7"/>
      <c r="F257" s="12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6.5" customHeight="1" x14ac:dyDescent="0.25">
      <c r="A258" s="1"/>
      <c r="B258" s="7"/>
      <c r="C258" s="7"/>
      <c r="D258" s="7"/>
      <c r="E258" s="7"/>
      <c r="F258" s="12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6.5" customHeight="1" x14ac:dyDescent="0.25">
      <c r="A259" s="1"/>
      <c r="B259" s="7"/>
      <c r="C259" s="7"/>
      <c r="D259" s="7"/>
      <c r="E259" s="7"/>
      <c r="F259" s="12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6.5" customHeight="1" x14ac:dyDescent="0.25">
      <c r="A260" s="1"/>
      <c r="B260" s="7"/>
      <c r="C260" s="7"/>
      <c r="D260" s="7"/>
      <c r="E260" s="7"/>
      <c r="F260" s="12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6.5" customHeight="1" x14ac:dyDescent="0.25">
      <c r="A261" s="1"/>
      <c r="B261" s="7"/>
      <c r="C261" s="7"/>
      <c r="D261" s="7"/>
      <c r="E261" s="7"/>
      <c r="F261" s="12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6.5" customHeight="1" x14ac:dyDescent="0.25">
      <c r="A262" s="1"/>
      <c r="B262" s="7"/>
      <c r="C262" s="7"/>
      <c r="D262" s="7"/>
      <c r="E262" s="7"/>
      <c r="F262" s="12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6.5" customHeight="1" x14ac:dyDescent="0.25">
      <c r="A263" s="1"/>
      <c r="B263" s="7"/>
      <c r="C263" s="7"/>
      <c r="D263" s="7"/>
      <c r="E263" s="7"/>
      <c r="F263" s="12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6.5" customHeight="1" x14ac:dyDescent="0.25">
      <c r="A264" s="1"/>
      <c r="B264" s="7"/>
      <c r="C264" s="7"/>
      <c r="D264" s="7"/>
      <c r="E264" s="7"/>
      <c r="F264" s="12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6.5" customHeight="1" x14ac:dyDescent="0.25">
      <c r="A265" s="1"/>
      <c r="B265" s="7"/>
      <c r="C265" s="7"/>
      <c r="D265" s="7"/>
      <c r="E265" s="7"/>
      <c r="F265" s="12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6.5" customHeight="1" x14ac:dyDescent="0.25">
      <c r="A266" s="1"/>
      <c r="B266" s="7"/>
      <c r="C266" s="7"/>
      <c r="D266" s="7"/>
      <c r="E266" s="7"/>
      <c r="F266" s="12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6.5" customHeight="1" x14ac:dyDescent="0.25">
      <c r="A267" s="1"/>
      <c r="B267" s="7"/>
      <c r="C267" s="7"/>
      <c r="D267" s="7"/>
      <c r="E267" s="7"/>
      <c r="F267" s="12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6.5" customHeight="1" x14ac:dyDescent="0.25">
      <c r="A268" s="1"/>
      <c r="B268" s="7"/>
      <c r="C268" s="7"/>
      <c r="D268" s="7"/>
      <c r="E268" s="7"/>
      <c r="F268" s="12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6.5" customHeight="1" x14ac:dyDescent="0.25">
      <c r="A269" s="1"/>
      <c r="B269" s="7"/>
      <c r="C269" s="7"/>
      <c r="D269" s="7"/>
      <c r="E269" s="7"/>
      <c r="F269" s="12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6.5" customHeight="1" x14ac:dyDescent="0.25">
      <c r="A270" s="1"/>
      <c r="B270" s="7"/>
      <c r="C270" s="7"/>
      <c r="D270" s="7"/>
      <c r="E270" s="7"/>
      <c r="F270" s="12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6.5" customHeight="1" x14ac:dyDescent="0.25">
      <c r="A271" s="1"/>
      <c r="B271" s="7"/>
      <c r="C271" s="7"/>
      <c r="D271" s="7"/>
      <c r="E271" s="7"/>
      <c r="F271" s="12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6.5" customHeight="1" x14ac:dyDescent="0.25">
      <c r="A272" s="1"/>
      <c r="B272" s="7"/>
      <c r="C272" s="7"/>
      <c r="D272" s="7"/>
      <c r="E272" s="7"/>
      <c r="F272" s="12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6.5" customHeight="1" x14ac:dyDescent="0.25">
      <c r="A273" s="1"/>
      <c r="B273" s="7"/>
      <c r="C273" s="7"/>
      <c r="D273" s="7"/>
      <c r="E273" s="7"/>
      <c r="F273" s="12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6.5" customHeight="1" x14ac:dyDescent="0.25">
      <c r="A274" s="1"/>
      <c r="B274" s="7"/>
      <c r="C274" s="7"/>
      <c r="D274" s="7"/>
      <c r="E274" s="7"/>
      <c r="F274" s="12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6.5" customHeight="1" x14ac:dyDescent="0.25">
      <c r="A275" s="1"/>
      <c r="B275" s="7"/>
      <c r="C275" s="7"/>
      <c r="D275" s="7"/>
      <c r="E275" s="7"/>
      <c r="F275" s="12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6.5" customHeight="1" x14ac:dyDescent="0.25">
      <c r="A276" s="1"/>
      <c r="B276" s="7"/>
      <c r="C276" s="7"/>
      <c r="D276" s="7"/>
      <c r="E276" s="7"/>
      <c r="F276" s="12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6.5" customHeight="1" x14ac:dyDescent="0.25">
      <c r="A277" s="1"/>
      <c r="B277" s="7"/>
      <c r="C277" s="7"/>
      <c r="D277" s="7"/>
      <c r="E277" s="7"/>
      <c r="F277" s="12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6.5" customHeight="1" x14ac:dyDescent="0.25">
      <c r="A278" s="1"/>
      <c r="B278" s="7"/>
      <c r="C278" s="7"/>
      <c r="D278" s="7"/>
      <c r="E278" s="7"/>
      <c r="F278" s="12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6.5" customHeight="1" x14ac:dyDescent="0.25">
      <c r="A279" s="1"/>
      <c r="B279" s="7"/>
      <c r="C279" s="7"/>
      <c r="D279" s="7"/>
      <c r="E279" s="7"/>
      <c r="F279" s="12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6.5" customHeight="1" x14ac:dyDescent="0.25">
      <c r="A280" s="1"/>
      <c r="B280" s="7"/>
      <c r="C280" s="7"/>
      <c r="D280" s="7"/>
      <c r="E280" s="7"/>
      <c r="F280" s="12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6.5" customHeight="1" x14ac:dyDescent="0.25">
      <c r="A281" s="1"/>
      <c r="B281" s="7"/>
      <c r="C281" s="7"/>
      <c r="D281" s="7"/>
      <c r="E281" s="7"/>
      <c r="F281" s="12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6.5" customHeight="1" x14ac:dyDescent="0.25">
      <c r="A282" s="1"/>
      <c r="B282" s="7"/>
      <c r="C282" s="7"/>
      <c r="D282" s="7"/>
      <c r="E282" s="7"/>
      <c r="F282" s="12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6.5" customHeight="1" x14ac:dyDescent="0.25">
      <c r="A283" s="1"/>
      <c r="B283" s="7"/>
      <c r="C283" s="7"/>
      <c r="D283" s="7"/>
      <c r="E283" s="7"/>
      <c r="F283" s="12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6.5" customHeight="1" x14ac:dyDescent="0.25">
      <c r="A284" s="1"/>
      <c r="B284" s="7"/>
      <c r="C284" s="7"/>
      <c r="D284" s="7"/>
      <c r="E284" s="7"/>
      <c r="F284" s="12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6.5" customHeight="1" x14ac:dyDescent="0.25">
      <c r="A285" s="1"/>
      <c r="B285" s="7"/>
      <c r="C285" s="7"/>
      <c r="D285" s="7"/>
      <c r="E285" s="7"/>
      <c r="F285" s="12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6.5" customHeight="1" x14ac:dyDescent="0.25">
      <c r="A286" s="1"/>
      <c r="B286" s="7"/>
      <c r="C286" s="7"/>
      <c r="D286" s="7"/>
      <c r="E286" s="7"/>
      <c r="F286" s="12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6.5" customHeight="1" x14ac:dyDescent="0.25">
      <c r="A287" s="1"/>
      <c r="B287" s="7"/>
      <c r="C287" s="7"/>
      <c r="D287" s="7"/>
      <c r="E287" s="7"/>
      <c r="F287" s="12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6.5" customHeight="1" x14ac:dyDescent="0.25">
      <c r="A288" s="1"/>
      <c r="B288" s="7"/>
      <c r="C288" s="7"/>
      <c r="D288" s="7"/>
      <c r="E288" s="7"/>
      <c r="F288" s="12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6.5" customHeight="1" x14ac:dyDescent="0.25">
      <c r="A289" s="1"/>
      <c r="B289" s="7"/>
      <c r="C289" s="7"/>
      <c r="D289" s="7"/>
      <c r="E289" s="7"/>
      <c r="F289" s="12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6.5" customHeight="1" x14ac:dyDescent="0.25">
      <c r="A290" s="1"/>
      <c r="B290" s="7"/>
      <c r="C290" s="7"/>
      <c r="D290" s="7"/>
      <c r="E290" s="7"/>
      <c r="F290" s="12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6.5" customHeight="1" x14ac:dyDescent="0.25">
      <c r="A291" s="1"/>
      <c r="B291" s="7"/>
      <c r="C291" s="7"/>
      <c r="D291" s="7"/>
      <c r="E291" s="7"/>
      <c r="F291" s="12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6.5" customHeight="1" x14ac:dyDescent="0.25">
      <c r="A292" s="1"/>
      <c r="B292" s="7"/>
      <c r="C292" s="7"/>
      <c r="D292" s="7"/>
      <c r="E292" s="7"/>
      <c r="F292" s="12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6.5" customHeight="1" x14ac:dyDescent="0.25">
      <c r="A293" s="1"/>
      <c r="B293" s="7"/>
      <c r="C293" s="7"/>
      <c r="D293" s="7"/>
      <c r="E293" s="7"/>
      <c r="F293" s="12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"/>
    <row r="295" spans="1:26" ht="15.75" customHeight="1" x14ac:dyDescent="0.2"/>
    <row r="296" spans="1:26" ht="15.75" customHeight="1" x14ac:dyDescent="0.2"/>
    <row r="297" spans="1:26" ht="15.75" customHeight="1" x14ac:dyDescent="0.2"/>
    <row r="298" spans="1:26" ht="15.75" customHeight="1" x14ac:dyDescent="0.2"/>
    <row r="299" spans="1:26" ht="15.75" customHeight="1" x14ac:dyDescent="0.2"/>
    <row r="300" spans="1:26" ht="15.75" customHeight="1" x14ac:dyDescent="0.2"/>
    <row r="301" spans="1:26" ht="15.75" customHeight="1" x14ac:dyDescent="0.2"/>
    <row r="302" spans="1:26" ht="15.75" customHeight="1" x14ac:dyDescent="0.2"/>
    <row r="303" spans="1:26" ht="15.75" customHeight="1" x14ac:dyDescent="0.2"/>
    <row r="304" spans="1:26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B35:D35"/>
    <mergeCell ref="B37:D37"/>
    <mergeCell ref="B13:D13"/>
    <mergeCell ref="B14:D14"/>
    <mergeCell ref="B15:D15"/>
    <mergeCell ref="B24:D24"/>
    <mergeCell ref="B25:D25"/>
    <mergeCell ref="B30:D30"/>
    <mergeCell ref="B33:D33"/>
  </mergeCells>
  <pageMargins left="0.7" right="0.7" top="0.75" bottom="0.75" header="0" footer="0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58" workbookViewId="0"/>
  </sheetViews>
  <sheetFormatPr defaultColWidth="12.5703125" defaultRowHeight="15" customHeight="1" x14ac:dyDescent="0.2"/>
  <cols>
    <col min="1" max="1" width="4" customWidth="1"/>
    <col min="2" max="3" width="9.140625" customWidth="1"/>
    <col min="4" max="4" width="16.42578125" customWidth="1"/>
    <col min="5" max="5" width="18.7109375" customWidth="1"/>
    <col min="6" max="6" width="18.140625" customWidth="1"/>
    <col min="7" max="7" width="20.42578125" customWidth="1"/>
    <col min="8" max="8" width="9.140625" customWidth="1"/>
    <col min="9" max="9" width="18" customWidth="1"/>
    <col min="10" max="26" width="8" customWidth="1"/>
  </cols>
  <sheetData>
    <row r="1" spans="1:26" ht="16.5" customHeight="1" x14ac:dyDescent="0.25">
      <c r="A1" s="1"/>
      <c r="B1" s="2" t="s">
        <v>0</v>
      </c>
      <c r="C1" s="3"/>
      <c r="D1" s="3"/>
      <c r="E1" s="3"/>
      <c r="F1" s="4"/>
      <c r="G1" s="5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6.5" customHeight="1" x14ac:dyDescent="0.25">
      <c r="A2" s="1"/>
      <c r="B2" s="8" t="s">
        <v>1</v>
      </c>
      <c r="C2" s="9"/>
      <c r="D2" s="9"/>
      <c r="E2" s="9"/>
      <c r="F2" s="10"/>
      <c r="G2" s="11"/>
      <c r="H2" s="12"/>
      <c r="I2" s="13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6.5" customHeight="1" x14ac:dyDescent="0.25">
      <c r="A3" s="1"/>
      <c r="B3" s="8" t="s">
        <v>2</v>
      </c>
      <c r="C3" s="9"/>
      <c r="D3" s="9"/>
      <c r="E3" s="9"/>
      <c r="F3" s="10"/>
      <c r="G3" s="11"/>
      <c r="H3" s="14"/>
      <c r="I3" s="1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6.5" customHeight="1" x14ac:dyDescent="0.25">
      <c r="A4" s="1"/>
      <c r="B4" s="8"/>
      <c r="C4" s="9"/>
      <c r="D4" s="9"/>
      <c r="E4" s="9"/>
      <c r="F4" s="10"/>
      <c r="G4" s="9"/>
      <c r="H4" s="9"/>
      <c r="I4" s="1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6.5" customHeight="1" x14ac:dyDescent="0.25">
      <c r="A5" s="1"/>
      <c r="B5" s="17"/>
      <c r="C5" s="18"/>
      <c r="D5" s="18"/>
      <c r="E5" s="18"/>
      <c r="F5" s="10"/>
      <c r="G5" s="19"/>
      <c r="H5" s="18"/>
      <c r="I5" s="2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6.5" hidden="1" customHeight="1" x14ac:dyDescent="0.25">
      <c r="A6" s="1"/>
      <c r="B6" s="21" t="s">
        <v>3</v>
      </c>
      <c r="C6" s="21"/>
      <c r="D6" s="21"/>
      <c r="E6" s="21"/>
      <c r="F6" s="22">
        <v>2</v>
      </c>
      <c r="G6" s="23"/>
      <c r="H6" s="23"/>
      <c r="I6" s="23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 x14ac:dyDescent="0.25">
      <c r="A7" s="1"/>
      <c r="B7" s="24" t="s">
        <v>4</v>
      </c>
      <c r="C7" s="3"/>
      <c r="D7" s="25">
        <v>45170</v>
      </c>
      <c r="E7" s="25" t="s">
        <v>5</v>
      </c>
      <c r="F7" s="26"/>
      <c r="G7" s="25"/>
      <c r="H7" s="27" t="s">
        <v>6</v>
      </c>
      <c r="I7" s="28">
        <v>30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 x14ac:dyDescent="0.25">
      <c r="A8" s="1"/>
      <c r="B8" s="8" t="s">
        <v>7</v>
      </c>
      <c r="C8" s="14"/>
      <c r="D8" s="14"/>
      <c r="E8" s="14"/>
      <c r="F8" s="10"/>
      <c r="G8" s="14"/>
      <c r="H8" s="14"/>
      <c r="I8" s="29" t="s">
        <v>8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6.5" hidden="1" customHeight="1" x14ac:dyDescent="0.25">
      <c r="A9" s="1"/>
      <c r="B9" s="30"/>
      <c r="C9" s="9"/>
      <c r="D9" s="9"/>
      <c r="E9" s="9"/>
      <c r="F9" s="31"/>
      <c r="G9" s="9"/>
      <c r="H9" s="9"/>
      <c r="I9" s="1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6.5" customHeight="1" x14ac:dyDescent="0.25">
      <c r="A10" s="1"/>
      <c r="B10" s="8" t="s">
        <v>78</v>
      </c>
      <c r="C10" s="9"/>
      <c r="D10" s="9"/>
      <c r="E10" s="9"/>
      <c r="F10" s="31"/>
      <c r="G10" s="9"/>
      <c r="H10" s="31"/>
      <c r="I10" s="1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6.5" customHeight="1" x14ac:dyDescent="0.25">
      <c r="A11" s="1"/>
      <c r="B11" s="30" t="s">
        <v>10</v>
      </c>
      <c r="C11" s="32"/>
      <c r="D11" s="32"/>
      <c r="E11" s="32"/>
      <c r="F11" s="33"/>
      <c r="G11" s="32"/>
      <c r="H11" s="34">
        <v>1900</v>
      </c>
      <c r="I11" s="1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6.5" customHeight="1" x14ac:dyDescent="0.25">
      <c r="A12" s="1"/>
      <c r="B12" s="35" t="s">
        <v>11</v>
      </c>
      <c r="C12" s="36"/>
      <c r="D12" s="9"/>
      <c r="E12" s="9"/>
      <c r="F12" s="31"/>
      <c r="G12" s="9"/>
      <c r="H12" s="37"/>
      <c r="I12" s="1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6.5" customHeight="1" x14ac:dyDescent="0.25">
      <c r="A13" s="1"/>
      <c r="B13" s="134" t="s">
        <v>79</v>
      </c>
      <c r="C13" s="135"/>
      <c r="D13" s="136"/>
      <c r="E13" s="38"/>
      <c r="F13" s="39"/>
      <c r="G13" s="40"/>
      <c r="H13" s="34">
        <v>150</v>
      </c>
      <c r="I13" s="1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6.5" customHeight="1" x14ac:dyDescent="0.25">
      <c r="A14" s="1"/>
      <c r="B14" s="134" t="s">
        <v>80</v>
      </c>
      <c r="C14" s="135"/>
      <c r="D14" s="136"/>
      <c r="E14" s="38"/>
      <c r="F14" s="39"/>
      <c r="G14" s="40"/>
      <c r="H14" s="34">
        <v>100</v>
      </c>
      <c r="I14" s="1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6.5" customHeight="1" x14ac:dyDescent="0.25">
      <c r="A15" s="1"/>
      <c r="B15" s="134"/>
      <c r="C15" s="135"/>
      <c r="D15" s="136"/>
      <c r="E15" s="38"/>
      <c r="F15" s="39"/>
      <c r="G15" s="40"/>
      <c r="H15" s="34"/>
      <c r="I15" s="1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6.5" customHeight="1" x14ac:dyDescent="0.25">
      <c r="A16" s="1"/>
      <c r="B16" s="41"/>
      <c r="C16" s="42"/>
      <c r="D16" s="42"/>
      <c r="E16" s="38"/>
      <c r="F16" s="39"/>
      <c r="G16" s="40"/>
      <c r="H16" s="34"/>
      <c r="I16" s="1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6.5" customHeight="1" x14ac:dyDescent="0.25">
      <c r="A17" s="1"/>
      <c r="B17" s="41"/>
      <c r="C17" s="42"/>
      <c r="D17" s="42"/>
      <c r="E17" s="38"/>
      <c r="F17" s="39"/>
      <c r="G17" s="40"/>
      <c r="H17" s="34"/>
      <c r="I17" s="1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6.5" customHeight="1" x14ac:dyDescent="0.25">
      <c r="A18" s="1"/>
      <c r="B18" s="30" t="s">
        <v>14</v>
      </c>
      <c r="C18" s="9"/>
      <c r="D18" s="9"/>
      <c r="E18" s="9"/>
      <c r="F18" s="31"/>
      <c r="G18" s="9"/>
      <c r="H18" s="34">
        <v>100</v>
      </c>
      <c r="I18" s="16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6.5" customHeight="1" x14ac:dyDescent="0.25">
      <c r="A19" s="1"/>
      <c r="B19" s="30" t="s">
        <v>15</v>
      </c>
      <c r="C19" s="9"/>
      <c r="D19" s="32"/>
      <c r="E19" s="32"/>
      <c r="F19" s="33"/>
      <c r="G19" s="32"/>
      <c r="H19" s="34">
        <v>200</v>
      </c>
      <c r="I19" s="1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6.5" hidden="1" customHeight="1" x14ac:dyDescent="0.25">
      <c r="A20" s="1"/>
      <c r="B20" s="30" t="s">
        <v>16</v>
      </c>
      <c r="C20" s="9"/>
      <c r="D20" s="32"/>
      <c r="E20" s="32"/>
      <c r="F20" s="33"/>
      <c r="G20" s="32"/>
      <c r="H20" s="34"/>
      <c r="I20" s="1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6.5" customHeight="1" x14ac:dyDescent="0.25">
      <c r="A21" s="1"/>
      <c r="B21" s="30" t="s">
        <v>17</v>
      </c>
      <c r="C21" s="9"/>
      <c r="D21" s="32"/>
      <c r="E21" s="32"/>
      <c r="F21" s="33"/>
      <c r="G21" s="32"/>
      <c r="H21" s="34"/>
      <c r="I21" s="1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6.5" hidden="1" customHeight="1" x14ac:dyDescent="0.25">
      <c r="A22" s="1"/>
      <c r="B22" s="30"/>
      <c r="C22" s="9"/>
      <c r="D22" s="9"/>
      <c r="E22" s="9"/>
      <c r="F22" s="31"/>
      <c r="G22" s="9"/>
      <c r="H22" s="37"/>
      <c r="I22" s="1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6.5" customHeight="1" x14ac:dyDescent="0.25">
      <c r="A23" s="1"/>
      <c r="B23" s="30" t="s">
        <v>18</v>
      </c>
      <c r="C23" s="9"/>
      <c r="D23" s="9"/>
      <c r="E23" s="9"/>
      <c r="F23" s="31"/>
      <c r="G23" s="9"/>
      <c r="H23" s="34"/>
      <c r="I23" s="1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6.5" hidden="1" customHeight="1" x14ac:dyDescent="0.25">
      <c r="A24" s="1"/>
      <c r="B24" s="131" t="s">
        <v>19</v>
      </c>
      <c r="C24" s="132"/>
      <c r="D24" s="133"/>
      <c r="E24" s="32"/>
      <c r="F24" s="33"/>
      <c r="G24" s="32"/>
      <c r="H24" s="34"/>
      <c r="I24" s="16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6.5" hidden="1" customHeight="1" x14ac:dyDescent="0.25">
      <c r="A25" s="1"/>
      <c r="B25" s="137" t="s">
        <v>20</v>
      </c>
      <c r="C25" s="135"/>
      <c r="D25" s="136"/>
      <c r="E25" s="43"/>
      <c r="F25" s="44"/>
      <c r="G25" s="43"/>
      <c r="H25" s="34"/>
      <c r="I25" s="1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 customHeight="1" x14ac:dyDescent="0.25">
      <c r="A26" s="1"/>
      <c r="B26" s="30" t="s">
        <v>21</v>
      </c>
      <c r="C26" s="9"/>
      <c r="D26" s="32"/>
      <c r="E26" s="32"/>
      <c r="F26" s="33"/>
      <c r="G26" s="32"/>
      <c r="H26" s="34"/>
      <c r="I26" s="1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 hidden="1" customHeight="1" x14ac:dyDescent="0.25">
      <c r="A27" s="1"/>
      <c r="B27" s="30"/>
      <c r="C27" s="9"/>
      <c r="D27" s="9"/>
      <c r="E27" s="9"/>
      <c r="F27" s="31"/>
      <c r="G27" s="9"/>
      <c r="H27" s="37"/>
      <c r="I27" s="1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 customHeight="1" x14ac:dyDescent="0.25">
      <c r="A28" s="1"/>
      <c r="B28" s="8" t="s">
        <v>81</v>
      </c>
      <c r="C28" s="9"/>
      <c r="D28" s="9"/>
      <c r="E28" s="9"/>
      <c r="F28" s="31"/>
      <c r="G28" s="9"/>
      <c r="H28" s="37"/>
      <c r="I28" s="1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 customHeight="1" x14ac:dyDescent="0.25">
      <c r="A29" s="1"/>
      <c r="B29" s="30" t="s">
        <v>23</v>
      </c>
      <c r="C29" s="9"/>
      <c r="D29" s="9"/>
      <c r="E29" s="9"/>
      <c r="F29" s="31"/>
      <c r="G29" s="9"/>
      <c r="H29" s="37"/>
      <c r="I29" s="1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 customHeight="1" x14ac:dyDescent="0.25">
      <c r="A30" s="1"/>
      <c r="B30" s="131" t="s">
        <v>82</v>
      </c>
      <c r="C30" s="132"/>
      <c r="D30" s="133"/>
      <c r="E30" s="32"/>
      <c r="F30" s="33"/>
      <c r="G30" s="32"/>
      <c r="H30" s="34">
        <v>34.979999999999997</v>
      </c>
      <c r="I30" s="1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 customHeight="1" x14ac:dyDescent="0.25">
      <c r="A31" s="1"/>
      <c r="B31" s="45" t="s">
        <v>83</v>
      </c>
      <c r="C31" s="46"/>
      <c r="D31" s="46"/>
      <c r="E31" s="32"/>
      <c r="F31" s="33"/>
      <c r="G31" s="32"/>
      <c r="H31" s="34">
        <v>50</v>
      </c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 customHeight="1" x14ac:dyDescent="0.25">
      <c r="A32" s="1"/>
      <c r="B32" s="47" t="s">
        <v>24</v>
      </c>
      <c r="C32" s="11"/>
      <c r="D32" s="11"/>
      <c r="E32" s="9"/>
      <c r="F32" s="31"/>
      <c r="G32" s="9"/>
      <c r="H32" s="37"/>
      <c r="I32" s="1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 customHeight="1" x14ac:dyDescent="0.25">
      <c r="A33" s="1"/>
      <c r="B33" s="131"/>
      <c r="C33" s="132"/>
      <c r="D33" s="133"/>
      <c r="E33" s="32"/>
      <c r="F33" s="33"/>
      <c r="G33" s="32"/>
      <c r="H33" s="34"/>
      <c r="I33" s="1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 customHeight="1" x14ac:dyDescent="0.25">
      <c r="A34" s="1"/>
      <c r="B34" s="30" t="s">
        <v>25</v>
      </c>
      <c r="C34" s="9"/>
      <c r="D34" s="9"/>
      <c r="E34" s="9"/>
      <c r="F34" s="31"/>
      <c r="G34" s="9"/>
      <c r="H34" s="37"/>
      <c r="I34" s="1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 customHeight="1" x14ac:dyDescent="0.25">
      <c r="A35" s="1"/>
      <c r="B35" s="131"/>
      <c r="C35" s="132"/>
      <c r="D35" s="133"/>
      <c r="E35" s="32"/>
      <c r="F35" s="33"/>
      <c r="G35" s="32"/>
      <c r="H35" s="34"/>
      <c r="I35" s="1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 customHeight="1" x14ac:dyDescent="0.25">
      <c r="A36" s="1"/>
      <c r="B36" s="30" t="s">
        <v>26</v>
      </c>
      <c r="C36" s="9"/>
      <c r="D36" s="9"/>
      <c r="E36" s="9"/>
      <c r="F36" s="31"/>
      <c r="G36" s="9"/>
      <c r="H36" s="37"/>
      <c r="I36" s="1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 customHeight="1" x14ac:dyDescent="0.25">
      <c r="A37" s="1"/>
      <c r="B37" s="131"/>
      <c r="C37" s="132"/>
      <c r="D37" s="133"/>
      <c r="E37" s="32"/>
      <c r="F37" s="33"/>
      <c r="G37" s="32"/>
      <c r="H37" s="34"/>
      <c r="I37" s="1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 customHeight="1" x14ac:dyDescent="0.25">
      <c r="A38" s="1"/>
      <c r="B38" s="8"/>
      <c r="C38" s="14"/>
      <c r="D38" s="14" t="s">
        <v>27</v>
      </c>
      <c r="E38" s="14"/>
      <c r="F38" s="48"/>
      <c r="G38" s="49"/>
      <c r="H38" s="50"/>
      <c r="I38" s="51">
        <f>SUM(H11:H37)</f>
        <v>2534.98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 hidden="1" customHeight="1" x14ac:dyDescent="0.25">
      <c r="A39" s="1"/>
      <c r="B39" s="30"/>
      <c r="C39" s="9"/>
      <c r="D39" s="9"/>
      <c r="E39" s="9"/>
      <c r="F39" s="31"/>
      <c r="G39" s="9"/>
      <c r="H39" s="52"/>
      <c r="I39" s="1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6.5" customHeight="1" x14ac:dyDescent="0.25">
      <c r="A40" s="1"/>
      <c r="B40" s="8" t="s">
        <v>28</v>
      </c>
      <c r="C40" s="14"/>
      <c r="D40" s="14"/>
      <c r="E40" s="14"/>
      <c r="F40" s="10"/>
      <c r="G40" s="14"/>
      <c r="H40" s="53"/>
      <c r="I40" s="54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6.5" customHeight="1" x14ac:dyDescent="0.25">
      <c r="A41" s="1"/>
      <c r="B41" s="8" t="s">
        <v>29</v>
      </c>
      <c r="C41" s="14"/>
      <c r="D41" s="14"/>
      <c r="E41" s="14"/>
      <c r="F41" s="10"/>
      <c r="G41" s="14"/>
      <c r="H41" s="53"/>
      <c r="I41" s="54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6.5" customHeight="1" x14ac:dyDescent="0.25">
      <c r="A42" s="1"/>
      <c r="B42" s="30"/>
      <c r="C42" s="9"/>
      <c r="D42" s="9"/>
      <c r="E42" s="9"/>
      <c r="F42" s="31" t="s">
        <v>30</v>
      </c>
      <c r="G42" s="9"/>
      <c r="H42" s="52"/>
      <c r="I42" s="16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6.5" customHeight="1" x14ac:dyDescent="0.25">
      <c r="A43" s="1"/>
      <c r="B43" s="30" t="s">
        <v>31</v>
      </c>
      <c r="C43" s="9"/>
      <c r="D43" s="32"/>
      <c r="E43" s="55">
        <f>H11+H13+H14+H30+H31+G84</f>
        <v>2551.65</v>
      </c>
      <c r="F43" s="56">
        <v>4.7E-2</v>
      </c>
      <c r="G43" s="32"/>
      <c r="H43" s="57">
        <f t="shared" ref="H43:H49" si="0">E43*F43</f>
        <v>119.92755000000001</v>
      </c>
      <c r="I43" s="1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6.5" customHeight="1" x14ac:dyDescent="0.25">
      <c r="A44" s="1"/>
      <c r="B44" s="30" t="s">
        <v>32</v>
      </c>
      <c r="C44" s="9"/>
      <c r="D44" s="43"/>
      <c r="E44" s="55">
        <f t="shared" ref="E44:E45" si="1">$I$38+$G$84</f>
        <v>2851.65</v>
      </c>
      <c r="F44" s="56">
        <v>1.55E-2</v>
      </c>
      <c r="G44" s="43"/>
      <c r="H44" s="57">
        <f t="shared" si="0"/>
        <v>44.200575000000001</v>
      </c>
      <c r="I44" s="16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6.5" customHeight="1" x14ac:dyDescent="0.25">
      <c r="A45" s="1"/>
      <c r="B45" s="30" t="s">
        <v>33</v>
      </c>
      <c r="C45" s="9"/>
      <c r="D45" s="43"/>
      <c r="E45" s="55">
        <f t="shared" si="1"/>
        <v>2851.65</v>
      </c>
      <c r="F45" s="56">
        <v>1E-3</v>
      </c>
      <c r="G45" s="43"/>
      <c r="H45" s="57">
        <f t="shared" si="0"/>
        <v>2.8516500000000002</v>
      </c>
      <c r="I45" s="16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6.5" customHeight="1" x14ac:dyDescent="0.25">
      <c r="A46" s="1"/>
      <c r="B46" s="30" t="s">
        <v>16</v>
      </c>
      <c r="C46" s="9"/>
      <c r="D46" s="9"/>
      <c r="E46" s="58">
        <v>200</v>
      </c>
      <c r="F46" s="56">
        <v>0.02</v>
      </c>
      <c r="G46" s="43"/>
      <c r="H46" s="57">
        <f t="shared" si="0"/>
        <v>4</v>
      </c>
      <c r="I46" s="1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6.5" hidden="1" customHeight="1" x14ac:dyDescent="0.25">
      <c r="A47" s="1"/>
      <c r="B47" s="30" t="s">
        <v>34</v>
      </c>
      <c r="C47" s="9"/>
      <c r="D47" s="9"/>
      <c r="E47" s="58">
        <f>+H20</f>
        <v>0</v>
      </c>
      <c r="F47" s="56">
        <v>0.02</v>
      </c>
      <c r="G47" s="43"/>
      <c r="H47" s="57">
        <f t="shared" si="0"/>
        <v>0</v>
      </c>
      <c r="I47" s="16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6.5" customHeight="1" x14ac:dyDescent="0.25">
      <c r="A48" s="1"/>
      <c r="B48" s="30" t="s">
        <v>35</v>
      </c>
      <c r="C48" s="9"/>
      <c r="D48" s="9"/>
      <c r="E48" s="55">
        <v>100</v>
      </c>
      <c r="F48" s="56">
        <v>4.7E-2</v>
      </c>
      <c r="G48" s="43"/>
      <c r="H48" s="57">
        <f t="shared" si="0"/>
        <v>4.7</v>
      </c>
      <c r="I48" s="1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6.5" customHeight="1" x14ac:dyDescent="0.25">
      <c r="A49" s="1"/>
      <c r="B49" s="30" t="s">
        <v>36</v>
      </c>
      <c r="C49" s="9"/>
      <c r="D49" s="9"/>
      <c r="E49" s="55">
        <f>E43</f>
        <v>2551.65</v>
      </c>
      <c r="F49" s="56">
        <v>1.1999999999999999E-3</v>
      </c>
      <c r="G49" s="43"/>
      <c r="H49" s="57">
        <f t="shared" si="0"/>
        <v>3.0619799999999997</v>
      </c>
      <c r="I49" s="16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6.5" customHeight="1" x14ac:dyDescent="0.25">
      <c r="A50" s="1"/>
      <c r="B50" s="8" t="s">
        <v>37</v>
      </c>
      <c r="C50" s="14"/>
      <c r="D50" s="49"/>
      <c r="E50" s="49"/>
      <c r="F50" s="48"/>
      <c r="G50" s="49"/>
      <c r="H50" s="51">
        <f>SUM(H43:H49)</f>
        <v>178.74175500000001</v>
      </c>
      <c r="I50" s="54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6.5" hidden="1" customHeight="1" x14ac:dyDescent="0.25">
      <c r="A51" s="1"/>
      <c r="B51" s="30"/>
      <c r="C51" s="9"/>
      <c r="D51" s="9"/>
      <c r="E51" s="9"/>
      <c r="F51" s="31"/>
      <c r="G51" s="9"/>
      <c r="H51" s="52"/>
      <c r="I51" s="16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6.5" customHeight="1" x14ac:dyDescent="0.25">
      <c r="A52" s="1"/>
      <c r="B52" s="8" t="s">
        <v>38</v>
      </c>
      <c r="C52" s="32"/>
      <c r="D52" s="55"/>
      <c r="E52" s="55">
        <f>I38</f>
        <v>2534.98</v>
      </c>
      <c r="F52" s="56">
        <v>0.12</v>
      </c>
      <c r="G52" s="32"/>
      <c r="H52" s="59">
        <f>+E52*F52</f>
        <v>304.19759999999997</v>
      </c>
      <c r="I52" s="1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6.5" customHeight="1" x14ac:dyDescent="0.25">
      <c r="A53" s="1"/>
      <c r="B53" s="8" t="s">
        <v>39</v>
      </c>
      <c r="C53" s="43"/>
      <c r="D53" s="43"/>
      <c r="E53" s="43"/>
      <c r="F53" s="31"/>
      <c r="G53" s="43"/>
      <c r="H53" s="59"/>
      <c r="I53" s="16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6.5" customHeight="1" x14ac:dyDescent="0.25">
      <c r="A54" s="1"/>
      <c r="B54" s="8" t="s">
        <v>40</v>
      </c>
      <c r="C54" s="9"/>
      <c r="D54" s="9"/>
      <c r="E54" s="9"/>
      <c r="F54" s="33"/>
      <c r="G54" s="32"/>
      <c r="H54" s="59"/>
      <c r="I54" s="16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6.5" customHeight="1" x14ac:dyDescent="0.25">
      <c r="A55" s="1"/>
      <c r="B55" s="8" t="s">
        <v>41</v>
      </c>
      <c r="C55" s="9"/>
      <c r="D55" s="32"/>
      <c r="E55" s="32"/>
      <c r="F55" s="33"/>
      <c r="G55" s="32"/>
      <c r="H55" s="60"/>
      <c r="I55" s="16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6.5" hidden="1" customHeight="1" x14ac:dyDescent="0.25">
      <c r="A56" s="1"/>
      <c r="B56" s="30"/>
      <c r="C56" s="9"/>
      <c r="D56" s="9"/>
      <c r="E56" s="9"/>
      <c r="F56" s="31"/>
      <c r="G56" s="9"/>
      <c r="H56" s="52"/>
      <c r="I56" s="16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6.5" customHeight="1" x14ac:dyDescent="0.25">
      <c r="A57" s="1"/>
      <c r="B57" s="8"/>
      <c r="C57" s="14"/>
      <c r="D57" s="14" t="s">
        <v>42</v>
      </c>
      <c r="E57" s="14"/>
      <c r="F57" s="48"/>
      <c r="G57" s="49"/>
      <c r="H57" s="51">
        <f>H50+H52+H53+H54+H55</f>
        <v>482.93935499999998</v>
      </c>
      <c r="I57" s="54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6.5" customHeight="1" x14ac:dyDescent="0.25">
      <c r="A58" s="1"/>
      <c r="B58" s="8"/>
      <c r="C58" s="14"/>
      <c r="D58" s="61" t="s">
        <v>43</v>
      </c>
      <c r="E58" s="61"/>
      <c r="F58" s="62"/>
      <c r="G58" s="63"/>
      <c r="H58" s="64"/>
      <c r="I58" s="65">
        <f>+I38-H57</f>
        <v>2052.040645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6.5" customHeight="1" x14ac:dyDescent="0.25">
      <c r="A59" s="1"/>
      <c r="B59" s="30"/>
      <c r="C59" s="9"/>
      <c r="D59" s="66" t="s">
        <v>84</v>
      </c>
      <c r="E59" s="9"/>
      <c r="F59" s="31" t="s">
        <v>45</v>
      </c>
      <c r="G59" s="9" t="s">
        <v>46</v>
      </c>
      <c r="H59" s="52"/>
      <c r="I59" s="67" t="s">
        <v>47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6.5" customHeight="1" x14ac:dyDescent="0.25">
      <c r="A60" s="1"/>
      <c r="B60" s="30"/>
      <c r="C60" s="9"/>
      <c r="D60" s="9"/>
      <c r="E60" s="9"/>
      <c r="F60" s="31"/>
      <c r="G60" s="9"/>
      <c r="H60" s="52"/>
      <c r="I60" s="16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6.5" customHeight="1" x14ac:dyDescent="0.25">
      <c r="A61" s="1"/>
      <c r="B61" s="68"/>
      <c r="C61" s="18"/>
      <c r="D61" s="69" t="s">
        <v>48</v>
      </c>
      <c r="E61" s="18"/>
      <c r="F61" s="70"/>
      <c r="G61" s="18"/>
      <c r="H61" s="57"/>
      <c r="I61" s="20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6.5" customHeight="1" x14ac:dyDescent="0.25">
      <c r="A62" s="1"/>
      <c r="B62" s="9"/>
      <c r="C62" s="9"/>
      <c r="D62" s="9"/>
      <c r="E62" s="9"/>
      <c r="F62" s="31"/>
      <c r="G62" s="9"/>
      <c r="H62" s="52"/>
      <c r="I62" s="9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6.5" customHeight="1" x14ac:dyDescent="0.25">
      <c r="A63" s="1"/>
      <c r="B63" s="71" t="s">
        <v>49</v>
      </c>
      <c r="C63" s="72"/>
      <c r="D63" s="72"/>
      <c r="E63" s="72"/>
      <c r="F63" s="73"/>
      <c r="G63" s="72"/>
      <c r="H63" s="74" t="s">
        <v>50</v>
      </c>
      <c r="I63" s="75" t="s">
        <v>51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6.5" customHeight="1" x14ac:dyDescent="0.25">
      <c r="A64" s="1"/>
      <c r="B64" s="30" t="s">
        <v>52</v>
      </c>
      <c r="C64" s="9"/>
      <c r="D64" s="9"/>
      <c r="E64" s="9"/>
      <c r="F64" s="31"/>
      <c r="G64" s="9"/>
      <c r="H64" s="52"/>
      <c r="I64" s="16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6.5" customHeight="1" x14ac:dyDescent="0.25">
      <c r="A65" s="1"/>
      <c r="B65" s="30"/>
      <c r="C65" s="9" t="s">
        <v>53</v>
      </c>
      <c r="D65" s="9"/>
      <c r="E65" s="32"/>
      <c r="F65" s="76">
        <f>H11+H13+H14+H30+H31</f>
        <v>2234.98</v>
      </c>
      <c r="G65" s="77"/>
      <c r="H65" s="57"/>
      <c r="I65" s="20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6.5" customHeight="1" x14ac:dyDescent="0.25">
      <c r="A66" s="1"/>
      <c r="B66" s="30"/>
      <c r="C66" s="9" t="s">
        <v>54</v>
      </c>
      <c r="D66" s="9"/>
      <c r="E66" s="43"/>
      <c r="F66" s="76">
        <f>+G84</f>
        <v>316.67</v>
      </c>
      <c r="G66" s="78"/>
      <c r="H66" s="60"/>
      <c r="I66" s="79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6.5" customHeight="1" x14ac:dyDescent="0.25">
      <c r="A67" s="1"/>
      <c r="B67" s="30"/>
      <c r="C67" s="9"/>
      <c r="D67" s="9" t="s">
        <v>55</v>
      </c>
      <c r="E67" s="43"/>
      <c r="F67" s="80">
        <f>SUM(F65:F66)</f>
        <v>2551.65</v>
      </c>
      <c r="G67" s="81"/>
      <c r="H67" s="82">
        <v>0.23599999999999999</v>
      </c>
      <c r="I67" s="83">
        <f>+F67*H67</f>
        <v>602.18939999999998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6.5" customHeight="1" x14ac:dyDescent="0.25">
      <c r="A68" s="1"/>
      <c r="B68" s="30" t="s">
        <v>56</v>
      </c>
      <c r="C68" s="9"/>
      <c r="D68" s="9"/>
      <c r="E68" s="9"/>
      <c r="F68" s="31"/>
      <c r="G68" s="81"/>
      <c r="H68" s="84"/>
      <c r="I68" s="85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6.5" customHeight="1" x14ac:dyDescent="0.25">
      <c r="A69" s="1"/>
      <c r="B69" s="30"/>
      <c r="C69" s="9" t="s">
        <v>57</v>
      </c>
      <c r="D69" s="9"/>
      <c r="E69" s="9"/>
      <c r="F69" s="37">
        <f t="shared" ref="F69:F72" si="2">$E$45</f>
        <v>2851.65</v>
      </c>
      <c r="G69" s="81"/>
      <c r="H69" s="84">
        <v>1.55E-2</v>
      </c>
      <c r="I69" s="85">
        <f>F69*H69</f>
        <v>44.200575000000001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6.5" customHeight="1" x14ac:dyDescent="0.25">
      <c r="A70" s="1"/>
      <c r="B70" s="30"/>
      <c r="C70" s="9" t="s">
        <v>32</v>
      </c>
      <c r="D70" s="9"/>
      <c r="E70" s="9"/>
      <c r="F70" s="37">
        <f t="shared" si="2"/>
        <v>2851.65</v>
      </c>
      <c r="G70" s="81"/>
      <c r="H70" s="84">
        <v>5.5E-2</v>
      </c>
      <c r="I70" s="85">
        <f>F69*H70</f>
        <v>156.84075000000001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6.5" customHeight="1" x14ac:dyDescent="0.25">
      <c r="A71" s="1"/>
      <c r="B71" s="30"/>
      <c r="C71" s="9" t="s">
        <v>33</v>
      </c>
      <c r="D71" s="9"/>
      <c r="E71" s="9"/>
      <c r="F71" s="37">
        <f t="shared" si="2"/>
        <v>2851.65</v>
      </c>
      <c r="G71" s="81"/>
      <c r="H71" s="84">
        <v>6.0000000000000001E-3</v>
      </c>
      <c r="I71" s="85">
        <f t="shared" ref="I71:I78" si="3">F71*H71</f>
        <v>17.1099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6.5" customHeight="1" x14ac:dyDescent="0.25">
      <c r="A72" s="1"/>
      <c r="B72" s="30"/>
      <c r="C72" s="9" t="s">
        <v>58</v>
      </c>
      <c r="D72" s="9"/>
      <c r="E72" s="9"/>
      <c r="F72" s="37">
        <f t="shared" si="2"/>
        <v>2851.65</v>
      </c>
      <c r="G72" s="81"/>
      <c r="H72" s="84">
        <v>2E-3</v>
      </c>
      <c r="I72" s="85">
        <f t="shared" si="3"/>
        <v>5.7033000000000005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6.5" hidden="1" customHeight="1" x14ac:dyDescent="0.25">
      <c r="A73" s="1"/>
      <c r="B73" s="30"/>
      <c r="C73" s="9"/>
      <c r="D73" s="9"/>
      <c r="E73" s="9"/>
      <c r="F73" s="31"/>
      <c r="G73" s="81"/>
      <c r="H73" s="86"/>
      <c r="I73" s="85">
        <f t="shared" si="3"/>
        <v>0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6.5" customHeight="1" x14ac:dyDescent="0.25">
      <c r="A74" s="1"/>
      <c r="B74" s="30" t="s">
        <v>59</v>
      </c>
      <c r="C74" s="9"/>
      <c r="D74" s="9"/>
      <c r="E74" s="9"/>
      <c r="F74" s="37">
        <v>200</v>
      </c>
      <c r="G74" s="81"/>
      <c r="H74" s="84">
        <v>0.12</v>
      </c>
      <c r="I74" s="85">
        <f t="shared" si="3"/>
        <v>24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6.5" customHeight="1" x14ac:dyDescent="0.25">
      <c r="A75" s="1"/>
      <c r="B75" s="30" t="s">
        <v>60</v>
      </c>
      <c r="C75" s="9"/>
      <c r="D75" s="9"/>
      <c r="E75" s="9"/>
      <c r="F75" s="37">
        <v>100</v>
      </c>
      <c r="G75" s="81"/>
      <c r="H75" s="84">
        <v>0.23599999999999999</v>
      </c>
      <c r="I75" s="85">
        <f t="shared" si="3"/>
        <v>23.599999999999998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6.5" hidden="1" customHeight="1" x14ac:dyDescent="0.25">
      <c r="A76" s="1"/>
      <c r="B76" s="30" t="s">
        <v>61</v>
      </c>
      <c r="C76" s="9"/>
      <c r="D76" s="9"/>
      <c r="E76" s="9"/>
      <c r="F76" s="44"/>
      <c r="G76" s="81">
        <f>+H20</f>
        <v>0</v>
      </c>
      <c r="H76" s="84">
        <v>0.12</v>
      </c>
      <c r="I76" s="85">
        <f t="shared" si="3"/>
        <v>0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6.5" customHeight="1" x14ac:dyDescent="0.25">
      <c r="A77" s="1"/>
      <c r="B77" s="30" t="s">
        <v>62</v>
      </c>
      <c r="C77" s="9"/>
      <c r="D77" s="9"/>
      <c r="E77" s="9"/>
      <c r="F77" s="87">
        <f>+F67</f>
        <v>2551.65</v>
      </c>
      <c r="G77" s="88"/>
      <c r="H77" s="84">
        <v>5.7999999999999996E-3</v>
      </c>
      <c r="I77" s="85">
        <f t="shared" si="3"/>
        <v>14.799569999999999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6.5" customHeight="1" x14ac:dyDescent="0.25">
      <c r="A78" s="1"/>
      <c r="B78" s="68" t="s">
        <v>63</v>
      </c>
      <c r="C78" s="18"/>
      <c r="D78" s="18"/>
      <c r="E78" s="18"/>
      <c r="F78" s="89">
        <f>+E52</f>
        <v>2534.98</v>
      </c>
      <c r="G78" s="88"/>
      <c r="H78" s="84"/>
      <c r="I78" s="85">
        <f t="shared" si="3"/>
        <v>0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6.5" customHeight="1" x14ac:dyDescent="0.25">
      <c r="A79" s="1"/>
      <c r="B79" s="1"/>
      <c r="C79" s="1"/>
      <c r="D79" s="1"/>
      <c r="E79" s="1"/>
      <c r="F79" s="90"/>
      <c r="G79" s="1"/>
      <c r="H79" s="1" t="s">
        <v>55</v>
      </c>
      <c r="I79" s="91">
        <f>SUM(I67:I78)</f>
        <v>888.44349499999998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6.5" customHeight="1" x14ac:dyDescent="0.25">
      <c r="A80" s="1"/>
      <c r="B80" s="1"/>
      <c r="C80" s="1"/>
      <c r="D80" s="1"/>
      <c r="E80" s="1"/>
      <c r="F80" s="90"/>
      <c r="G80" s="1"/>
      <c r="H80" s="1"/>
      <c r="I80" s="1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6.5" customHeight="1" x14ac:dyDescent="0.25">
      <c r="A81" s="1"/>
      <c r="B81" s="92" t="s">
        <v>64</v>
      </c>
      <c r="C81" s="93"/>
      <c r="D81" s="94"/>
      <c r="E81" s="94"/>
      <c r="F81" s="95"/>
      <c r="G81" s="94"/>
      <c r="H81" s="94"/>
      <c r="I81" s="96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6.5" customHeight="1" x14ac:dyDescent="0.25">
      <c r="A82" s="1"/>
      <c r="B82" s="97"/>
      <c r="C82" s="98"/>
      <c r="D82" s="98"/>
      <c r="E82" s="98"/>
      <c r="F82" s="99"/>
      <c r="G82" s="98"/>
      <c r="H82" s="98"/>
      <c r="I82" s="100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6.5" customHeight="1" x14ac:dyDescent="0.25">
      <c r="A83" s="1"/>
      <c r="B83" s="97" t="s">
        <v>65</v>
      </c>
      <c r="C83" s="98"/>
      <c r="D83" s="98"/>
      <c r="E83" s="128">
        <v>2</v>
      </c>
      <c r="F83" s="99"/>
      <c r="G83" s="98"/>
      <c r="H83" s="98"/>
      <c r="I83" s="100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6.5" customHeight="1" x14ac:dyDescent="0.25">
      <c r="A84" s="1"/>
      <c r="B84" s="97" t="s">
        <v>66</v>
      </c>
      <c r="C84" s="98"/>
      <c r="D84" s="98"/>
      <c r="E84" s="102" t="s">
        <v>85</v>
      </c>
      <c r="F84" s="103" t="s">
        <v>68</v>
      </c>
      <c r="G84" s="101">
        <v>316.67</v>
      </c>
      <c r="H84" s="98"/>
      <c r="I84" s="100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6.5" customHeight="1" x14ac:dyDescent="0.25">
      <c r="A85" s="1"/>
      <c r="B85" s="97" t="s">
        <v>69</v>
      </c>
      <c r="C85" s="98"/>
      <c r="D85" s="98"/>
      <c r="E85" s="101"/>
      <c r="F85" s="99"/>
      <c r="G85" s="98"/>
      <c r="H85" s="98"/>
      <c r="I85" s="100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6.5" customHeight="1" x14ac:dyDescent="0.25">
      <c r="A86" s="1"/>
      <c r="B86" s="104" t="s">
        <v>70</v>
      </c>
      <c r="C86" s="105"/>
      <c r="D86" s="105"/>
      <c r="E86" s="106"/>
      <c r="F86" s="107"/>
      <c r="G86" s="105"/>
      <c r="H86" s="105"/>
      <c r="I86" s="108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6.5" customHeight="1" x14ac:dyDescent="0.25">
      <c r="A87" s="1"/>
      <c r="B87" s="1"/>
      <c r="C87" s="1"/>
      <c r="D87" s="1"/>
      <c r="E87" s="1"/>
      <c r="F87" s="90"/>
      <c r="G87" s="1"/>
      <c r="H87" s="1"/>
      <c r="I87" s="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 x14ac:dyDescent="0.25">
      <c r="A88" s="1"/>
      <c r="B88" s="1"/>
      <c r="C88" s="1"/>
      <c r="D88" s="1"/>
      <c r="E88" s="1"/>
      <c r="F88" s="90"/>
      <c r="G88" s="1"/>
      <c r="H88" s="1"/>
      <c r="I88" s="1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hidden="1" customHeight="1" x14ac:dyDescent="0.25">
      <c r="A89" s="1"/>
      <c r="B89" s="109" t="s">
        <v>71</v>
      </c>
      <c r="C89" s="110"/>
      <c r="D89" s="111"/>
      <c r="E89" s="111"/>
      <c r="F89" s="112"/>
      <c r="G89" s="111"/>
      <c r="H89" s="111"/>
      <c r="I89" s="113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6.5" hidden="1" customHeight="1" x14ac:dyDescent="0.25">
      <c r="A90" s="1"/>
      <c r="B90" s="114"/>
      <c r="C90" s="115"/>
      <c r="D90" s="115"/>
      <c r="E90" s="115"/>
      <c r="F90" s="116" t="s">
        <v>72</v>
      </c>
      <c r="G90" s="117">
        <f>+E92-E91+1</f>
        <v>-45169</v>
      </c>
      <c r="H90" s="115"/>
      <c r="I90" s="118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6.5" hidden="1" customHeight="1" x14ac:dyDescent="0.25">
      <c r="A91" s="1"/>
      <c r="B91" s="114" t="s">
        <v>73</v>
      </c>
      <c r="C91" s="115"/>
      <c r="D91" s="115"/>
      <c r="E91" s="119">
        <f>+D7</f>
        <v>45170</v>
      </c>
      <c r="F91" s="116"/>
      <c r="G91" s="117"/>
      <c r="H91" s="115"/>
      <c r="I91" s="118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6.5" hidden="1" customHeight="1" x14ac:dyDescent="0.25">
      <c r="A92" s="1"/>
      <c r="B92" s="114" t="s">
        <v>74</v>
      </c>
      <c r="C92" s="115"/>
      <c r="D92" s="115"/>
      <c r="E92" s="119">
        <f>+F7</f>
        <v>0</v>
      </c>
      <c r="F92" s="120" t="s">
        <v>75</v>
      </c>
      <c r="G92" s="121">
        <f>IF(AND(E90&lt;30,E90),IF($F$93="M",30,G90))</f>
        <v>-45169</v>
      </c>
      <c r="H92" s="115"/>
      <c r="I92" s="118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6.5" hidden="1" customHeight="1" x14ac:dyDescent="0.25">
      <c r="A93" s="1"/>
      <c r="B93" s="114" t="s">
        <v>76</v>
      </c>
      <c r="C93" s="115"/>
      <c r="D93" s="115"/>
      <c r="E93" s="122" t="s">
        <v>77</v>
      </c>
      <c r="F93" s="116"/>
      <c r="G93" s="115"/>
      <c r="H93" s="115"/>
      <c r="I93" s="118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6.5" hidden="1" customHeight="1" x14ac:dyDescent="0.25">
      <c r="A94" s="1"/>
      <c r="B94" s="123"/>
      <c r="C94" s="124"/>
      <c r="D94" s="124"/>
      <c r="E94" s="124"/>
      <c r="F94" s="125"/>
      <c r="G94" s="124"/>
      <c r="H94" s="124"/>
      <c r="I94" s="126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6.5" customHeight="1" x14ac:dyDescent="0.25">
      <c r="A95" s="1"/>
      <c r="B95" s="115"/>
      <c r="C95" s="115"/>
      <c r="D95" s="115"/>
      <c r="E95" s="115"/>
      <c r="F95" s="116"/>
      <c r="G95" s="115"/>
      <c r="H95" s="115"/>
      <c r="I95" s="115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6.5" customHeight="1" x14ac:dyDescent="0.25">
      <c r="A96" s="1"/>
      <c r="B96" s="7"/>
      <c r="C96" s="7"/>
      <c r="D96" s="7"/>
      <c r="E96" s="7"/>
      <c r="F96" s="12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6.5" customHeight="1" x14ac:dyDescent="0.25">
      <c r="A97" s="1"/>
      <c r="B97" s="7"/>
      <c r="C97" s="7"/>
      <c r="D97" s="7"/>
      <c r="E97" s="7"/>
      <c r="F97" s="12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 x14ac:dyDescent="0.25">
      <c r="A98" s="1"/>
      <c r="B98" s="7"/>
      <c r="C98" s="7"/>
      <c r="D98" s="7"/>
      <c r="E98" s="7"/>
      <c r="F98" s="12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 x14ac:dyDescent="0.25">
      <c r="A99" s="1"/>
      <c r="B99" s="7"/>
      <c r="C99" s="7"/>
      <c r="D99" s="7"/>
      <c r="E99" s="7"/>
      <c r="F99" s="12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 x14ac:dyDescent="0.25">
      <c r="A100" s="1"/>
      <c r="B100" s="7"/>
      <c r="C100" s="7"/>
      <c r="D100" s="7"/>
      <c r="E100" s="7"/>
      <c r="F100" s="12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 x14ac:dyDescent="0.25">
      <c r="A101" s="1"/>
      <c r="B101" s="7"/>
      <c r="C101" s="7"/>
      <c r="D101" s="7"/>
      <c r="E101" s="7"/>
      <c r="F101" s="12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6.5" customHeight="1" x14ac:dyDescent="0.25">
      <c r="A102" s="1"/>
      <c r="B102" s="7"/>
      <c r="C102" s="7"/>
      <c r="D102" s="7"/>
      <c r="E102" s="7"/>
      <c r="F102" s="12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6.5" customHeight="1" x14ac:dyDescent="0.25">
      <c r="A103" s="1"/>
      <c r="B103" s="7"/>
      <c r="C103" s="7"/>
      <c r="D103" s="7"/>
      <c r="E103" s="7"/>
      <c r="F103" s="12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6.5" customHeight="1" x14ac:dyDescent="0.25">
      <c r="A104" s="1"/>
      <c r="B104" s="7"/>
      <c r="C104" s="7"/>
      <c r="D104" s="7"/>
      <c r="E104" s="7"/>
      <c r="F104" s="12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6.5" customHeight="1" x14ac:dyDescent="0.25">
      <c r="A105" s="1"/>
      <c r="B105" s="7"/>
      <c r="C105" s="7"/>
      <c r="D105" s="7"/>
      <c r="E105" s="7"/>
      <c r="F105" s="12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 x14ac:dyDescent="0.25">
      <c r="A106" s="1"/>
      <c r="B106" s="7"/>
      <c r="C106" s="7"/>
      <c r="D106" s="7"/>
      <c r="E106" s="7"/>
      <c r="F106" s="12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6.5" customHeight="1" x14ac:dyDescent="0.25">
      <c r="A107" s="1"/>
      <c r="B107" s="7"/>
      <c r="C107" s="7"/>
      <c r="D107" s="7"/>
      <c r="E107" s="7"/>
      <c r="F107" s="12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6.5" customHeight="1" x14ac:dyDescent="0.25">
      <c r="A108" s="1"/>
      <c r="B108" s="7"/>
      <c r="C108" s="7"/>
      <c r="D108" s="7"/>
      <c r="E108" s="7"/>
      <c r="F108" s="12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6.5" customHeight="1" x14ac:dyDescent="0.25">
      <c r="A109" s="1"/>
      <c r="B109" s="7"/>
      <c r="C109" s="7"/>
      <c r="D109" s="7"/>
      <c r="E109" s="7"/>
      <c r="F109" s="12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6.5" customHeight="1" x14ac:dyDescent="0.25">
      <c r="A110" s="1"/>
      <c r="B110" s="7"/>
      <c r="C110" s="7"/>
      <c r="D110" s="7"/>
      <c r="E110" s="7"/>
      <c r="F110" s="12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6.5" customHeight="1" x14ac:dyDescent="0.25">
      <c r="A111" s="1"/>
      <c r="B111" s="7"/>
      <c r="C111" s="7"/>
      <c r="D111" s="7"/>
      <c r="E111" s="7"/>
      <c r="F111" s="12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6.5" customHeight="1" x14ac:dyDescent="0.25">
      <c r="A112" s="1"/>
      <c r="B112" s="7"/>
      <c r="C112" s="7"/>
      <c r="D112" s="7"/>
      <c r="E112" s="7"/>
      <c r="F112" s="12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6.5" customHeight="1" x14ac:dyDescent="0.25">
      <c r="A113" s="1"/>
      <c r="B113" s="7"/>
      <c r="C113" s="7"/>
      <c r="D113" s="7"/>
      <c r="E113" s="7"/>
      <c r="F113" s="12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6.5" customHeight="1" x14ac:dyDescent="0.25">
      <c r="A114" s="1"/>
      <c r="B114" s="7"/>
      <c r="C114" s="7"/>
      <c r="D114" s="7"/>
      <c r="E114" s="7"/>
      <c r="F114" s="12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6.5" customHeight="1" x14ac:dyDescent="0.25">
      <c r="A115" s="1"/>
      <c r="B115" s="7"/>
      <c r="C115" s="7"/>
      <c r="D115" s="7"/>
      <c r="E115" s="7"/>
      <c r="F115" s="12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6.5" customHeight="1" x14ac:dyDescent="0.25">
      <c r="A116" s="1"/>
      <c r="B116" s="7"/>
      <c r="C116" s="7"/>
      <c r="D116" s="7"/>
      <c r="E116" s="7"/>
      <c r="F116" s="12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6.5" customHeight="1" x14ac:dyDescent="0.25">
      <c r="A117" s="1"/>
      <c r="B117" s="7"/>
      <c r="C117" s="7"/>
      <c r="D117" s="7"/>
      <c r="E117" s="7"/>
      <c r="F117" s="12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6.5" customHeight="1" x14ac:dyDescent="0.25">
      <c r="A118" s="1"/>
      <c r="B118" s="7"/>
      <c r="C118" s="7"/>
      <c r="D118" s="7"/>
      <c r="E118" s="7"/>
      <c r="F118" s="12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6.5" customHeight="1" x14ac:dyDescent="0.25">
      <c r="A119" s="1"/>
      <c r="B119" s="7"/>
      <c r="C119" s="7"/>
      <c r="D119" s="7"/>
      <c r="E119" s="7"/>
      <c r="F119" s="12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6.5" customHeight="1" x14ac:dyDescent="0.25">
      <c r="A120" s="1"/>
      <c r="B120" s="7"/>
      <c r="C120" s="7"/>
      <c r="D120" s="7"/>
      <c r="E120" s="7"/>
      <c r="F120" s="12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6.5" customHeight="1" x14ac:dyDescent="0.25">
      <c r="A121" s="1"/>
      <c r="B121" s="7"/>
      <c r="C121" s="7"/>
      <c r="D121" s="7"/>
      <c r="E121" s="7"/>
      <c r="F121" s="12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6.5" customHeight="1" x14ac:dyDescent="0.25">
      <c r="A122" s="1"/>
      <c r="B122" s="7"/>
      <c r="C122" s="7"/>
      <c r="D122" s="7"/>
      <c r="E122" s="7"/>
      <c r="F122" s="12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6.5" customHeight="1" x14ac:dyDescent="0.25">
      <c r="A123" s="1"/>
      <c r="B123" s="7"/>
      <c r="C123" s="7"/>
      <c r="D123" s="7"/>
      <c r="E123" s="7"/>
      <c r="F123" s="12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6.5" customHeight="1" x14ac:dyDescent="0.25">
      <c r="A124" s="1"/>
      <c r="B124" s="7"/>
      <c r="C124" s="7"/>
      <c r="D124" s="7"/>
      <c r="E124" s="7"/>
      <c r="F124" s="12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6.5" customHeight="1" x14ac:dyDescent="0.25">
      <c r="A125" s="1"/>
      <c r="B125" s="7"/>
      <c r="C125" s="7"/>
      <c r="D125" s="7"/>
      <c r="E125" s="7"/>
      <c r="F125" s="12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6.5" customHeight="1" x14ac:dyDescent="0.25">
      <c r="A126" s="1"/>
      <c r="B126" s="7"/>
      <c r="C126" s="7"/>
      <c r="D126" s="7"/>
      <c r="E126" s="7"/>
      <c r="F126" s="12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6.5" customHeight="1" x14ac:dyDescent="0.25">
      <c r="A127" s="1"/>
      <c r="B127" s="7"/>
      <c r="C127" s="7"/>
      <c r="D127" s="7"/>
      <c r="E127" s="7"/>
      <c r="F127" s="12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6.5" customHeight="1" x14ac:dyDescent="0.25">
      <c r="A128" s="1"/>
      <c r="B128" s="7"/>
      <c r="C128" s="7"/>
      <c r="D128" s="7"/>
      <c r="E128" s="7"/>
      <c r="F128" s="12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6.5" customHeight="1" x14ac:dyDescent="0.25">
      <c r="A129" s="1"/>
      <c r="B129" s="7"/>
      <c r="C129" s="7"/>
      <c r="D129" s="7"/>
      <c r="E129" s="7"/>
      <c r="F129" s="12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6.5" customHeight="1" x14ac:dyDescent="0.25">
      <c r="A130" s="1"/>
      <c r="B130" s="7"/>
      <c r="C130" s="7"/>
      <c r="D130" s="7"/>
      <c r="E130" s="7"/>
      <c r="F130" s="12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6.5" customHeight="1" x14ac:dyDescent="0.25">
      <c r="A131" s="1"/>
      <c r="B131" s="7"/>
      <c r="C131" s="7"/>
      <c r="D131" s="7"/>
      <c r="E131" s="7"/>
      <c r="F131" s="12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6.5" customHeight="1" x14ac:dyDescent="0.25">
      <c r="A132" s="1"/>
      <c r="B132" s="7"/>
      <c r="C132" s="7"/>
      <c r="D132" s="7"/>
      <c r="E132" s="7"/>
      <c r="F132" s="12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6.5" customHeight="1" x14ac:dyDescent="0.25">
      <c r="A133" s="1"/>
      <c r="B133" s="7"/>
      <c r="C133" s="7"/>
      <c r="D133" s="7"/>
      <c r="E133" s="7"/>
      <c r="F133" s="12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6.5" customHeight="1" x14ac:dyDescent="0.25">
      <c r="A134" s="1"/>
      <c r="B134" s="7"/>
      <c r="C134" s="7"/>
      <c r="D134" s="7"/>
      <c r="E134" s="7"/>
      <c r="F134" s="12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6.5" customHeight="1" x14ac:dyDescent="0.25">
      <c r="A135" s="1"/>
      <c r="B135" s="7"/>
      <c r="C135" s="7"/>
      <c r="D135" s="7"/>
      <c r="E135" s="7"/>
      <c r="F135" s="12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6.5" customHeight="1" x14ac:dyDescent="0.25">
      <c r="A136" s="1"/>
      <c r="B136" s="7"/>
      <c r="C136" s="7"/>
      <c r="D136" s="7"/>
      <c r="E136" s="7"/>
      <c r="F136" s="12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6.5" customHeight="1" x14ac:dyDescent="0.25">
      <c r="A137" s="1"/>
      <c r="B137" s="7"/>
      <c r="C137" s="7"/>
      <c r="D137" s="7"/>
      <c r="E137" s="7"/>
      <c r="F137" s="12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6.5" customHeight="1" x14ac:dyDescent="0.25">
      <c r="A138" s="1"/>
      <c r="B138" s="7"/>
      <c r="C138" s="7"/>
      <c r="D138" s="7"/>
      <c r="E138" s="7"/>
      <c r="F138" s="12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6.5" customHeight="1" x14ac:dyDescent="0.25">
      <c r="A139" s="1"/>
      <c r="B139" s="7"/>
      <c r="C139" s="7"/>
      <c r="D139" s="7"/>
      <c r="E139" s="7"/>
      <c r="F139" s="12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6.5" customHeight="1" x14ac:dyDescent="0.25">
      <c r="A140" s="1"/>
      <c r="B140" s="7"/>
      <c r="C140" s="7"/>
      <c r="D140" s="7"/>
      <c r="E140" s="7"/>
      <c r="F140" s="12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6.5" customHeight="1" x14ac:dyDescent="0.25">
      <c r="A141" s="1"/>
      <c r="B141" s="7"/>
      <c r="C141" s="7"/>
      <c r="D141" s="7"/>
      <c r="E141" s="7"/>
      <c r="F141" s="12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6.5" customHeight="1" x14ac:dyDescent="0.25">
      <c r="A142" s="1"/>
      <c r="B142" s="7"/>
      <c r="C142" s="7"/>
      <c r="D142" s="7"/>
      <c r="E142" s="7"/>
      <c r="F142" s="12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6.5" customHeight="1" x14ac:dyDescent="0.25">
      <c r="A143" s="1"/>
      <c r="B143" s="7"/>
      <c r="C143" s="7"/>
      <c r="D143" s="7"/>
      <c r="E143" s="7"/>
      <c r="F143" s="12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6.5" customHeight="1" x14ac:dyDescent="0.25">
      <c r="A144" s="1"/>
      <c r="B144" s="7"/>
      <c r="C144" s="7"/>
      <c r="D144" s="7"/>
      <c r="E144" s="7"/>
      <c r="F144" s="12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6.5" customHeight="1" x14ac:dyDescent="0.25">
      <c r="A145" s="1"/>
      <c r="B145" s="7"/>
      <c r="C145" s="7"/>
      <c r="D145" s="7"/>
      <c r="E145" s="7"/>
      <c r="F145" s="12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6.5" customHeight="1" x14ac:dyDescent="0.25">
      <c r="A146" s="1"/>
      <c r="B146" s="7"/>
      <c r="C146" s="7"/>
      <c r="D146" s="7"/>
      <c r="E146" s="7"/>
      <c r="F146" s="12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6.5" customHeight="1" x14ac:dyDescent="0.25">
      <c r="A147" s="1"/>
      <c r="B147" s="7"/>
      <c r="C147" s="7"/>
      <c r="D147" s="7"/>
      <c r="E147" s="7"/>
      <c r="F147" s="12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6.5" customHeight="1" x14ac:dyDescent="0.25">
      <c r="A148" s="1"/>
      <c r="B148" s="7"/>
      <c r="C148" s="7"/>
      <c r="D148" s="7"/>
      <c r="E148" s="7"/>
      <c r="F148" s="12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6.5" customHeight="1" x14ac:dyDescent="0.25">
      <c r="A149" s="1"/>
      <c r="B149" s="7"/>
      <c r="C149" s="7"/>
      <c r="D149" s="7"/>
      <c r="E149" s="7"/>
      <c r="F149" s="12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6.5" customHeight="1" x14ac:dyDescent="0.25">
      <c r="A150" s="1"/>
      <c r="B150" s="7"/>
      <c r="C150" s="7"/>
      <c r="D150" s="7"/>
      <c r="E150" s="7"/>
      <c r="F150" s="12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6.5" customHeight="1" x14ac:dyDescent="0.25">
      <c r="A151" s="1"/>
      <c r="B151" s="7"/>
      <c r="C151" s="7"/>
      <c r="D151" s="7"/>
      <c r="E151" s="7"/>
      <c r="F151" s="12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6.5" customHeight="1" x14ac:dyDescent="0.25">
      <c r="A152" s="1"/>
      <c r="B152" s="7"/>
      <c r="C152" s="7"/>
      <c r="D152" s="7"/>
      <c r="E152" s="7"/>
      <c r="F152" s="12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6.5" customHeight="1" x14ac:dyDescent="0.25">
      <c r="A153" s="1"/>
      <c r="B153" s="7"/>
      <c r="C153" s="7"/>
      <c r="D153" s="7"/>
      <c r="E153" s="7"/>
      <c r="F153" s="12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6.5" customHeight="1" x14ac:dyDescent="0.25">
      <c r="A154" s="1"/>
      <c r="B154" s="7"/>
      <c r="C154" s="7"/>
      <c r="D154" s="7"/>
      <c r="E154" s="7"/>
      <c r="F154" s="12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6.5" customHeight="1" x14ac:dyDescent="0.25">
      <c r="A155" s="1"/>
      <c r="B155" s="7"/>
      <c r="C155" s="7"/>
      <c r="D155" s="7"/>
      <c r="E155" s="7"/>
      <c r="F155" s="12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6.5" customHeight="1" x14ac:dyDescent="0.25">
      <c r="A156" s="1"/>
      <c r="B156" s="7"/>
      <c r="C156" s="7"/>
      <c r="D156" s="7"/>
      <c r="E156" s="7"/>
      <c r="F156" s="12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6.5" customHeight="1" x14ac:dyDescent="0.25">
      <c r="A157" s="1"/>
      <c r="B157" s="7"/>
      <c r="C157" s="7"/>
      <c r="D157" s="7"/>
      <c r="E157" s="7"/>
      <c r="F157" s="12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6.5" customHeight="1" x14ac:dyDescent="0.25">
      <c r="A158" s="1"/>
      <c r="B158" s="7"/>
      <c r="C158" s="7"/>
      <c r="D158" s="7"/>
      <c r="E158" s="7"/>
      <c r="F158" s="12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6.5" customHeight="1" x14ac:dyDescent="0.25">
      <c r="A159" s="1"/>
      <c r="B159" s="7"/>
      <c r="C159" s="7"/>
      <c r="D159" s="7"/>
      <c r="E159" s="7"/>
      <c r="F159" s="12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6.5" customHeight="1" x14ac:dyDescent="0.25">
      <c r="A160" s="1"/>
      <c r="B160" s="7"/>
      <c r="C160" s="7"/>
      <c r="D160" s="7"/>
      <c r="E160" s="7"/>
      <c r="F160" s="12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6.5" customHeight="1" x14ac:dyDescent="0.25">
      <c r="A161" s="1"/>
      <c r="B161" s="7"/>
      <c r="C161" s="7"/>
      <c r="D161" s="7"/>
      <c r="E161" s="7"/>
      <c r="F161" s="12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6.5" customHeight="1" x14ac:dyDescent="0.25">
      <c r="A162" s="1"/>
      <c r="B162" s="7"/>
      <c r="C162" s="7"/>
      <c r="D162" s="7"/>
      <c r="E162" s="7"/>
      <c r="F162" s="12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6.5" customHeight="1" x14ac:dyDescent="0.25">
      <c r="A163" s="1"/>
      <c r="B163" s="7"/>
      <c r="C163" s="7"/>
      <c r="D163" s="7"/>
      <c r="E163" s="7"/>
      <c r="F163" s="12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6.5" customHeight="1" x14ac:dyDescent="0.25">
      <c r="A164" s="1"/>
      <c r="B164" s="7"/>
      <c r="C164" s="7"/>
      <c r="D164" s="7"/>
      <c r="E164" s="7"/>
      <c r="F164" s="12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6.5" customHeight="1" x14ac:dyDescent="0.25">
      <c r="A165" s="1"/>
      <c r="B165" s="7"/>
      <c r="C165" s="7"/>
      <c r="D165" s="7"/>
      <c r="E165" s="7"/>
      <c r="F165" s="12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6.5" customHeight="1" x14ac:dyDescent="0.25">
      <c r="A166" s="1"/>
      <c r="B166" s="7"/>
      <c r="C166" s="7"/>
      <c r="D166" s="7"/>
      <c r="E166" s="7"/>
      <c r="F166" s="12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6.5" customHeight="1" x14ac:dyDescent="0.25">
      <c r="A167" s="1"/>
      <c r="B167" s="7"/>
      <c r="C167" s="7"/>
      <c r="D167" s="7"/>
      <c r="E167" s="7"/>
      <c r="F167" s="12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6.5" customHeight="1" x14ac:dyDescent="0.25">
      <c r="A168" s="1"/>
      <c r="B168" s="7"/>
      <c r="C168" s="7"/>
      <c r="D168" s="7"/>
      <c r="E168" s="7"/>
      <c r="F168" s="12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6.5" customHeight="1" x14ac:dyDescent="0.25">
      <c r="A169" s="1"/>
      <c r="B169" s="7"/>
      <c r="C169" s="7"/>
      <c r="D169" s="7"/>
      <c r="E169" s="7"/>
      <c r="F169" s="12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6.5" customHeight="1" x14ac:dyDescent="0.25">
      <c r="A170" s="1"/>
      <c r="B170" s="7"/>
      <c r="C170" s="7"/>
      <c r="D170" s="7"/>
      <c r="E170" s="7"/>
      <c r="F170" s="12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6.5" customHeight="1" x14ac:dyDescent="0.25">
      <c r="A171" s="1"/>
      <c r="B171" s="7"/>
      <c r="C171" s="7"/>
      <c r="D171" s="7"/>
      <c r="E171" s="7"/>
      <c r="F171" s="12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6.5" customHeight="1" x14ac:dyDescent="0.25">
      <c r="A172" s="1"/>
      <c r="B172" s="7"/>
      <c r="C172" s="7"/>
      <c r="D172" s="7"/>
      <c r="E172" s="7"/>
      <c r="F172" s="12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6.5" customHeight="1" x14ac:dyDescent="0.25">
      <c r="A173" s="1"/>
      <c r="B173" s="7"/>
      <c r="C173" s="7"/>
      <c r="D173" s="7"/>
      <c r="E173" s="7"/>
      <c r="F173" s="12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6.5" customHeight="1" x14ac:dyDescent="0.25">
      <c r="A174" s="1"/>
      <c r="B174" s="7"/>
      <c r="C174" s="7"/>
      <c r="D174" s="7"/>
      <c r="E174" s="7"/>
      <c r="F174" s="12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6.5" customHeight="1" x14ac:dyDescent="0.25">
      <c r="A175" s="1"/>
      <c r="B175" s="7"/>
      <c r="C175" s="7"/>
      <c r="D175" s="7"/>
      <c r="E175" s="7"/>
      <c r="F175" s="12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6.5" customHeight="1" x14ac:dyDescent="0.25">
      <c r="A176" s="1"/>
      <c r="B176" s="7"/>
      <c r="C176" s="7"/>
      <c r="D176" s="7"/>
      <c r="E176" s="7"/>
      <c r="F176" s="12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6.5" customHeight="1" x14ac:dyDescent="0.25">
      <c r="A177" s="1"/>
      <c r="B177" s="7"/>
      <c r="C177" s="7"/>
      <c r="D177" s="7"/>
      <c r="E177" s="7"/>
      <c r="F177" s="12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6.5" customHeight="1" x14ac:dyDescent="0.25">
      <c r="A178" s="1"/>
      <c r="B178" s="7"/>
      <c r="C178" s="7"/>
      <c r="D178" s="7"/>
      <c r="E178" s="7"/>
      <c r="F178" s="12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6.5" customHeight="1" x14ac:dyDescent="0.25">
      <c r="A179" s="1"/>
      <c r="B179" s="7"/>
      <c r="C179" s="7"/>
      <c r="D179" s="7"/>
      <c r="E179" s="7"/>
      <c r="F179" s="12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6.5" customHeight="1" x14ac:dyDescent="0.25">
      <c r="A180" s="1"/>
      <c r="B180" s="7"/>
      <c r="C180" s="7"/>
      <c r="D180" s="7"/>
      <c r="E180" s="7"/>
      <c r="F180" s="12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6.5" customHeight="1" x14ac:dyDescent="0.25">
      <c r="A181" s="1"/>
      <c r="B181" s="7"/>
      <c r="C181" s="7"/>
      <c r="D181" s="7"/>
      <c r="E181" s="7"/>
      <c r="F181" s="12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6.5" customHeight="1" x14ac:dyDescent="0.25">
      <c r="A182" s="1"/>
      <c r="B182" s="7"/>
      <c r="C182" s="7"/>
      <c r="D182" s="7"/>
      <c r="E182" s="7"/>
      <c r="F182" s="12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6.5" customHeight="1" x14ac:dyDescent="0.25">
      <c r="A183" s="1"/>
      <c r="B183" s="7"/>
      <c r="C183" s="7"/>
      <c r="D183" s="7"/>
      <c r="E183" s="7"/>
      <c r="F183" s="12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6.5" customHeight="1" x14ac:dyDescent="0.25">
      <c r="A184" s="1"/>
      <c r="B184" s="7"/>
      <c r="C184" s="7"/>
      <c r="D184" s="7"/>
      <c r="E184" s="7"/>
      <c r="F184" s="12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6.5" customHeight="1" x14ac:dyDescent="0.25">
      <c r="A185" s="1"/>
      <c r="B185" s="7"/>
      <c r="C185" s="7"/>
      <c r="D185" s="7"/>
      <c r="E185" s="7"/>
      <c r="F185" s="12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6.5" customHeight="1" x14ac:dyDescent="0.25">
      <c r="A186" s="1"/>
      <c r="B186" s="7"/>
      <c r="C186" s="7"/>
      <c r="D186" s="7"/>
      <c r="E186" s="7"/>
      <c r="F186" s="12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6.5" customHeight="1" x14ac:dyDescent="0.25">
      <c r="A187" s="1"/>
      <c r="B187" s="7"/>
      <c r="C187" s="7"/>
      <c r="D187" s="7"/>
      <c r="E187" s="7"/>
      <c r="F187" s="12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6.5" customHeight="1" x14ac:dyDescent="0.25">
      <c r="A188" s="1"/>
      <c r="B188" s="7"/>
      <c r="C188" s="7"/>
      <c r="D188" s="7"/>
      <c r="E188" s="7"/>
      <c r="F188" s="12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6.5" customHeight="1" x14ac:dyDescent="0.25">
      <c r="A189" s="1"/>
      <c r="B189" s="7"/>
      <c r="C189" s="7"/>
      <c r="D189" s="7"/>
      <c r="E189" s="7"/>
      <c r="F189" s="12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6.5" customHeight="1" x14ac:dyDescent="0.25">
      <c r="A190" s="1"/>
      <c r="B190" s="7"/>
      <c r="C190" s="7"/>
      <c r="D190" s="7"/>
      <c r="E190" s="7"/>
      <c r="F190" s="12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6.5" customHeight="1" x14ac:dyDescent="0.25">
      <c r="A191" s="1"/>
      <c r="B191" s="7"/>
      <c r="C191" s="7"/>
      <c r="D191" s="7"/>
      <c r="E191" s="7"/>
      <c r="F191" s="12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6.5" customHeight="1" x14ac:dyDescent="0.25">
      <c r="A192" s="1"/>
      <c r="B192" s="7"/>
      <c r="C192" s="7"/>
      <c r="D192" s="7"/>
      <c r="E192" s="7"/>
      <c r="F192" s="12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6.5" customHeight="1" x14ac:dyDescent="0.25">
      <c r="A193" s="1"/>
      <c r="B193" s="7"/>
      <c r="C193" s="7"/>
      <c r="D193" s="7"/>
      <c r="E193" s="7"/>
      <c r="F193" s="12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6.5" customHeight="1" x14ac:dyDescent="0.25">
      <c r="A194" s="1"/>
      <c r="B194" s="7"/>
      <c r="C194" s="7"/>
      <c r="D194" s="7"/>
      <c r="E194" s="7"/>
      <c r="F194" s="12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6.5" customHeight="1" x14ac:dyDescent="0.25">
      <c r="A195" s="1"/>
      <c r="B195" s="7"/>
      <c r="C195" s="7"/>
      <c r="D195" s="7"/>
      <c r="E195" s="7"/>
      <c r="F195" s="12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6.5" customHeight="1" x14ac:dyDescent="0.25">
      <c r="A196" s="1"/>
      <c r="B196" s="7"/>
      <c r="C196" s="7"/>
      <c r="D196" s="7"/>
      <c r="E196" s="7"/>
      <c r="F196" s="12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6.5" customHeight="1" x14ac:dyDescent="0.25">
      <c r="A197" s="1"/>
      <c r="B197" s="7"/>
      <c r="C197" s="7"/>
      <c r="D197" s="7"/>
      <c r="E197" s="7"/>
      <c r="F197" s="12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6.5" customHeight="1" x14ac:dyDescent="0.25">
      <c r="A198" s="1"/>
      <c r="B198" s="7"/>
      <c r="C198" s="7"/>
      <c r="D198" s="7"/>
      <c r="E198" s="7"/>
      <c r="F198" s="12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6.5" customHeight="1" x14ac:dyDescent="0.25">
      <c r="A199" s="1"/>
      <c r="B199" s="7"/>
      <c r="C199" s="7"/>
      <c r="D199" s="7"/>
      <c r="E199" s="7"/>
      <c r="F199" s="12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6.5" customHeight="1" x14ac:dyDescent="0.25">
      <c r="A200" s="1"/>
      <c r="B200" s="7"/>
      <c r="C200" s="7"/>
      <c r="D200" s="7"/>
      <c r="E200" s="7"/>
      <c r="F200" s="12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6.5" customHeight="1" x14ac:dyDescent="0.25">
      <c r="A201" s="1"/>
      <c r="B201" s="7"/>
      <c r="C201" s="7"/>
      <c r="D201" s="7"/>
      <c r="E201" s="7"/>
      <c r="F201" s="12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6.5" customHeight="1" x14ac:dyDescent="0.25">
      <c r="A202" s="1"/>
      <c r="B202" s="7"/>
      <c r="C202" s="7"/>
      <c r="D202" s="7"/>
      <c r="E202" s="7"/>
      <c r="F202" s="12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6.5" customHeight="1" x14ac:dyDescent="0.25">
      <c r="A203" s="1"/>
      <c r="B203" s="7"/>
      <c r="C203" s="7"/>
      <c r="D203" s="7"/>
      <c r="E203" s="7"/>
      <c r="F203" s="12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6.5" customHeight="1" x14ac:dyDescent="0.25">
      <c r="A204" s="1"/>
      <c r="B204" s="7"/>
      <c r="C204" s="7"/>
      <c r="D204" s="7"/>
      <c r="E204" s="7"/>
      <c r="F204" s="12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6.5" customHeight="1" x14ac:dyDescent="0.25">
      <c r="A205" s="1"/>
      <c r="B205" s="7"/>
      <c r="C205" s="7"/>
      <c r="D205" s="7"/>
      <c r="E205" s="7"/>
      <c r="F205" s="12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6.5" customHeight="1" x14ac:dyDescent="0.25">
      <c r="A206" s="1"/>
      <c r="B206" s="7"/>
      <c r="C206" s="7"/>
      <c r="D206" s="7"/>
      <c r="E206" s="7"/>
      <c r="F206" s="12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6.5" customHeight="1" x14ac:dyDescent="0.25">
      <c r="A207" s="1"/>
      <c r="B207" s="7"/>
      <c r="C207" s="7"/>
      <c r="D207" s="7"/>
      <c r="E207" s="7"/>
      <c r="F207" s="12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6.5" customHeight="1" x14ac:dyDescent="0.25">
      <c r="A208" s="1"/>
      <c r="B208" s="7"/>
      <c r="C208" s="7"/>
      <c r="D208" s="7"/>
      <c r="E208" s="7"/>
      <c r="F208" s="12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6.5" customHeight="1" x14ac:dyDescent="0.25">
      <c r="A209" s="1"/>
      <c r="B209" s="7"/>
      <c r="C209" s="7"/>
      <c r="D209" s="7"/>
      <c r="E209" s="7"/>
      <c r="F209" s="12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6.5" customHeight="1" x14ac:dyDescent="0.25">
      <c r="A210" s="1"/>
      <c r="B210" s="7"/>
      <c r="C210" s="7"/>
      <c r="D210" s="7"/>
      <c r="E210" s="7"/>
      <c r="F210" s="12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6.5" customHeight="1" x14ac:dyDescent="0.25">
      <c r="A211" s="1"/>
      <c r="B211" s="7"/>
      <c r="C211" s="7"/>
      <c r="D211" s="7"/>
      <c r="E211" s="7"/>
      <c r="F211" s="12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6.5" customHeight="1" x14ac:dyDescent="0.25">
      <c r="A212" s="1"/>
      <c r="B212" s="7"/>
      <c r="C212" s="7"/>
      <c r="D212" s="7"/>
      <c r="E212" s="7"/>
      <c r="F212" s="12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6.5" customHeight="1" x14ac:dyDescent="0.25">
      <c r="A213" s="1"/>
      <c r="B213" s="7"/>
      <c r="C213" s="7"/>
      <c r="D213" s="7"/>
      <c r="E213" s="7"/>
      <c r="F213" s="12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6.5" customHeight="1" x14ac:dyDescent="0.25">
      <c r="A214" s="1"/>
      <c r="B214" s="7"/>
      <c r="C214" s="7"/>
      <c r="D214" s="7"/>
      <c r="E214" s="7"/>
      <c r="F214" s="12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6.5" customHeight="1" x14ac:dyDescent="0.25">
      <c r="A215" s="1"/>
      <c r="B215" s="7"/>
      <c r="C215" s="7"/>
      <c r="D215" s="7"/>
      <c r="E215" s="7"/>
      <c r="F215" s="12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6.5" customHeight="1" x14ac:dyDescent="0.25">
      <c r="A216" s="1"/>
      <c r="B216" s="7"/>
      <c r="C216" s="7"/>
      <c r="D216" s="7"/>
      <c r="E216" s="7"/>
      <c r="F216" s="12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6.5" customHeight="1" x14ac:dyDescent="0.25">
      <c r="A217" s="1"/>
      <c r="B217" s="7"/>
      <c r="C217" s="7"/>
      <c r="D217" s="7"/>
      <c r="E217" s="7"/>
      <c r="F217" s="12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6.5" customHeight="1" x14ac:dyDescent="0.25">
      <c r="A218" s="1"/>
      <c r="B218" s="7"/>
      <c r="C218" s="7"/>
      <c r="D218" s="7"/>
      <c r="E218" s="7"/>
      <c r="F218" s="12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6.5" customHeight="1" x14ac:dyDescent="0.25">
      <c r="A219" s="1"/>
      <c r="B219" s="7"/>
      <c r="C219" s="7"/>
      <c r="D219" s="7"/>
      <c r="E219" s="7"/>
      <c r="F219" s="12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6.5" customHeight="1" x14ac:dyDescent="0.25">
      <c r="A220" s="1"/>
      <c r="B220" s="7"/>
      <c r="C220" s="7"/>
      <c r="D220" s="7"/>
      <c r="E220" s="7"/>
      <c r="F220" s="12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6.5" customHeight="1" x14ac:dyDescent="0.25">
      <c r="A221" s="1"/>
      <c r="B221" s="7"/>
      <c r="C221" s="7"/>
      <c r="D221" s="7"/>
      <c r="E221" s="7"/>
      <c r="F221" s="12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6.5" customHeight="1" x14ac:dyDescent="0.25">
      <c r="A222" s="1"/>
      <c r="B222" s="7"/>
      <c r="C222" s="7"/>
      <c r="D222" s="7"/>
      <c r="E222" s="7"/>
      <c r="F222" s="12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6.5" customHeight="1" x14ac:dyDescent="0.25">
      <c r="A223" s="1"/>
      <c r="B223" s="7"/>
      <c r="C223" s="7"/>
      <c r="D223" s="7"/>
      <c r="E223" s="7"/>
      <c r="F223" s="12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6.5" customHeight="1" x14ac:dyDescent="0.25">
      <c r="A224" s="1"/>
      <c r="B224" s="7"/>
      <c r="C224" s="7"/>
      <c r="D224" s="7"/>
      <c r="E224" s="7"/>
      <c r="F224" s="12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6.5" customHeight="1" x14ac:dyDescent="0.25">
      <c r="A225" s="1"/>
      <c r="B225" s="7"/>
      <c r="C225" s="7"/>
      <c r="D225" s="7"/>
      <c r="E225" s="7"/>
      <c r="F225" s="12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6.5" customHeight="1" x14ac:dyDescent="0.25">
      <c r="A226" s="1"/>
      <c r="B226" s="7"/>
      <c r="C226" s="7"/>
      <c r="D226" s="7"/>
      <c r="E226" s="7"/>
      <c r="F226" s="12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6.5" customHeight="1" x14ac:dyDescent="0.25">
      <c r="A227" s="1"/>
      <c r="B227" s="7"/>
      <c r="C227" s="7"/>
      <c r="D227" s="7"/>
      <c r="E227" s="7"/>
      <c r="F227" s="12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6.5" customHeight="1" x14ac:dyDescent="0.25">
      <c r="A228" s="1"/>
      <c r="B228" s="7"/>
      <c r="C228" s="7"/>
      <c r="D228" s="7"/>
      <c r="E228" s="7"/>
      <c r="F228" s="12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6.5" customHeight="1" x14ac:dyDescent="0.25">
      <c r="A229" s="1"/>
      <c r="B229" s="7"/>
      <c r="C229" s="7"/>
      <c r="D229" s="7"/>
      <c r="E229" s="7"/>
      <c r="F229" s="12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6.5" customHeight="1" x14ac:dyDescent="0.25">
      <c r="A230" s="1"/>
      <c r="B230" s="7"/>
      <c r="C230" s="7"/>
      <c r="D230" s="7"/>
      <c r="E230" s="7"/>
      <c r="F230" s="12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6.5" customHeight="1" x14ac:dyDescent="0.25">
      <c r="A231" s="1"/>
      <c r="B231" s="7"/>
      <c r="C231" s="7"/>
      <c r="D231" s="7"/>
      <c r="E231" s="7"/>
      <c r="F231" s="12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6.5" customHeight="1" x14ac:dyDescent="0.25">
      <c r="A232" s="1"/>
      <c r="B232" s="7"/>
      <c r="C232" s="7"/>
      <c r="D232" s="7"/>
      <c r="E232" s="7"/>
      <c r="F232" s="12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6.5" customHeight="1" x14ac:dyDescent="0.25">
      <c r="A233" s="1"/>
      <c r="B233" s="7"/>
      <c r="C233" s="7"/>
      <c r="D233" s="7"/>
      <c r="E233" s="7"/>
      <c r="F233" s="12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6.5" customHeight="1" x14ac:dyDescent="0.25">
      <c r="A234" s="1"/>
      <c r="B234" s="7"/>
      <c r="C234" s="7"/>
      <c r="D234" s="7"/>
      <c r="E234" s="7"/>
      <c r="F234" s="12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6.5" customHeight="1" x14ac:dyDescent="0.25">
      <c r="A235" s="1"/>
      <c r="B235" s="7"/>
      <c r="C235" s="7"/>
      <c r="D235" s="7"/>
      <c r="E235" s="7"/>
      <c r="F235" s="12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6.5" customHeight="1" x14ac:dyDescent="0.25">
      <c r="A236" s="1"/>
      <c r="B236" s="7"/>
      <c r="C236" s="7"/>
      <c r="D236" s="7"/>
      <c r="E236" s="7"/>
      <c r="F236" s="12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6.5" customHeight="1" x14ac:dyDescent="0.25">
      <c r="A237" s="1"/>
      <c r="B237" s="7"/>
      <c r="C237" s="7"/>
      <c r="D237" s="7"/>
      <c r="E237" s="7"/>
      <c r="F237" s="12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6.5" customHeight="1" x14ac:dyDescent="0.25">
      <c r="A238" s="1"/>
      <c r="B238" s="7"/>
      <c r="C238" s="7"/>
      <c r="D238" s="7"/>
      <c r="E238" s="7"/>
      <c r="F238" s="12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6.5" customHeight="1" x14ac:dyDescent="0.25">
      <c r="A239" s="1"/>
      <c r="B239" s="7"/>
      <c r="C239" s="7"/>
      <c r="D239" s="7"/>
      <c r="E239" s="7"/>
      <c r="F239" s="12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6.5" customHeight="1" x14ac:dyDescent="0.25">
      <c r="A240" s="1"/>
      <c r="B240" s="7"/>
      <c r="C240" s="7"/>
      <c r="D240" s="7"/>
      <c r="E240" s="7"/>
      <c r="F240" s="12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6.5" customHeight="1" x14ac:dyDescent="0.25">
      <c r="A241" s="1"/>
      <c r="B241" s="7"/>
      <c r="C241" s="7"/>
      <c r="D241" s="7"/>
      <c r="E241" s="7"/>
      <c r="F241" s="12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6.5" customHeight="1" x14ac:dyDescent="0.25">
      <c r="A242" s="1"/>
      <c r="B242" s="7"/>
      <c r="C242" s="7"/>
      <c r="D242" s="7"/>
      <c r="E242" s="7"/>
      <c r="F242" s="12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6.5" customHeight="1" x14ac:dyDescent="0.25">
      <c r="A243" s="1"/>
      <c r="B243" s="7"/>
      <c r="C243" s="7"/>
      <c r="D243" s="7"/>
      <c r="E243" s="7"/>
      <c r="F243" s="12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6.5" customHeight="1" x14ac:dyDescent="0.25">
      <c r="A244" s="1"/>
      <c r="B244" s="7"/>
      <c r="C244" s="7"/>
      <c r="D244" s="7"/>
      <c r="E244" s="7"/>
      <c r="F244" s="12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6.5" customHeight="1" x14ac:dyDescent="0.25">
      <c r="A245" s="1"/>
      <c r="B245" s="7"/>
      <c r="C245" s="7"/>
      <c r="D245" s="7"/>
      <c r="E245" s="7"/>
      <c r="F245" s="12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6.5" customHeight="1" x14ac:dyDescent="0.25">
      <c r="A246" s="1"/>
      <c r="B246" s="7"/>
      <c r="C246" s="7"/>
      <c r="D246" s="7"/>
      <c r="E246" s="7"/>
      <c r="F246" s="12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6.5" customHeight="1" x14ac:dyDescent="0.25">
      <c r="A247" s="1"/>
      <c r="B247" s="7"/>
      <c r="C247" s="7"/>
      <c r="D247" s="7"/>
      <c r="E247" s="7"/>
      <c r="F247" s="12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6.5" customHeight="1" x14ac:dyDescent="0.25">
      <c r="A248" s="1"/>
      <c r="B248" s="7"/>
      <c r="C248" s="7"/>
      <c r="D248" s="7"/>
      <c r="E248" s="7"/>
      <c r="F248" s="12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6.5" customHeight="1" x14ac:dyDescent="0.25">
      <c r="A249" s="1"/>
      <c r="B249" s="7"/>
      <c r="C249" s="7"/>
      <c r="D249" s="7"/>
      <c r="E249" s="7"/>
      <c r="F249" s="12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6.5" customHeight="1" x14ac:dyDescent="0.25">
      <c r="A250" s="1"/>
      <c r="B250" s="7"/>
      <c r="C250" s="7"/>
      <c r="D250" s="7"/>
      <c r="E250" s="7"/>
      <c r="F250" s="12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6.5" customHeight="1" x14ac:dyDescent="0.25">
      <c r="A251" s="1"/>
      <c r="B251" s="7"/>
      <c r="C251" s="7"/>
      <c r="D251" s="7"/>
      <c r="E251" s="7"/>
      <c r="F251" s="12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6.5" customHeight="1" x14ac:dyDescent="0.25">
      <c r="A252" s="1"/>
      <c r="B252" s="7"/>
      <c r="C252" s="7"/>
      <c r="D252" s="7"/>
      <c r="E252" s="7"/>
      <c r="F252" s="12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6.5" customHeight="1" x14ac:dyDescent="0.25">
      <c r="A253" s="1"/>
      <c r="B253" s="7"/>
      <c r="C253" s="7"/>
      <c r="D253" s="7"/>
      <c r="E253" s="7"/>
      <c r="F253" s="12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6.5" customHeight="1" x14ac:dyDescent="0.25">
      <c r="A254" s="1"/>
      <c r="B254" s="7"/>
      <c r="C254" s="7"/>
      <c r="D254" s="7"/>
      <c r="E254" s="7"/>
      <c r="F254" s="12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6.5" customHeight="1" x14ac:dyDescent="0.25">
      <c r="A255" s="1"/>
      <c r="B255" s="7"/>
      <c r="C255" s="7"/>
      <c r="D255" s="7"/>
      <c r="E255" s="7"/>
      <c r="F255" s="12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6.5" customHeight="1" x14ac:dyDescent="0.25">
      <c r="A256" s="1"/>
      <c r="B256" s="7"/>
      <c r="C256" s="7"/>
      <c r="D256" s="7"/>
      <c r="E256" s="7"/>
      <c r="F256" s="12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6.5" customHeight="1" x14ac:dyDescent="0.25">
      <c r="A257" s="1"/>
      <c r="B257" s="7"/>
      <c r="C257" s="7"/>
      <c r="D257" s="7"/>
      <c r="E257" s="7"/>
      <c r="F257" s="12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6.5" customHeight="1" x14ac:dyDescent="0.25">
      <c r="A258" s="1"/>
      <c r="B258" s="7"/>
      <c r="C258" s="7"/>
      <c r="D258" s="7"/>
      <c r="E258" s="7"/>
      <c r="F258" s="12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6.5" customHeight="1" x14ac:dyDescent="0.25">
      <c r="A259" s="1"/>
      <c r="B259" s="7"/>
      <c r="C259" s="7"/>
      <c r="D259" s="7"/>
      <c r="E259" s="7"/>
      <c r="F259" s="12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6.5" customHeight="1" x14ac:dyDescent="0.25">
      <c r="A260" s="1"/>
      <c r="B260" s="7"/>
      <c r="C260" s="7"/>
      <c r="D260" s="7"/>
      <c r="E260" s="7"/>
      <c r="F260" s="12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6.5" customHeight="1" x14ac:dyDescent="0.25">
      <c r="A261" s="1"/>
      <c r="B261" s="7"/>
      <c r="C261" s="7"/>
      <c r="D261" s="7"/>
      <c r="E261" s="7"/>
      <c r="F261" s="12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6.5" customHeight="1" x14ac:dyDescent="0.25">
      <c r="A262" s="1"/>
      <c r="B262" s="7"/>
      <c r="C262" s="7"/>
      <c r="D262" s="7"/>
      <c r="E262" s="7"/>
      <c r="F262" s="12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6.5" customHeight="1" x14ac:dyDescent="0.25">
      <c r="A263" s="1"/>
      <c r="B263" s="7"/>
      <c r="C263" s="7"/>
      <c r="D263" s="7"/>
      <c r="E263" s="7"/>
      <c r="F263" s="12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6.5" customHeight="1" x14ac:dyDescent="0.25">
      <c r="A264" s="1"/>
      <c r="B264" s="7"/>
      <c r="C264" s="7"/>
      <c r="D264" s="7"/>
      <c r="E264" s="7"/>
      <c r="F264" s="12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6.5" customHeight="1" x14ac:dyDescent="0.25">
      <c r="A265" s="1"/>
      <c r="B265" s="7"/>
      <c r="C265" s="7"/>
      <c r="D265" s="7"/>
      <c r="E265" s="7"/>
      <c r="F265" s="12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6.5" customHeight="1" x14ac:dyDescent="0.25">
      <c r="A266" s="1"/>
      <c r="B266" s="7"/>
      <c r="C266" s="7"/>
      <c r="D266" s="7"/>
      <c r="E266" s="7"/>
      <c r="F266" s="12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6.5" customHeight="1" x14ac:dyDescent="0.25">
      <c r="A267" s="1"/>
      <c r="B267" s="7"/>
      <c r="C267" s="7"/>
      <c r="D267" s="7"/>
      <c r="E267" s="7"/>
      <c r="F267" s="12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6.5" customHeight="1" x14ac:dyDescent="0.25">
      <c r="A268" s="1"/>
      <c r="B268" s="7"/>
      <c r="C268" s="7"/>
      <c r="D268" s="7"/>
      <c r="E268" s="7"/>
      <c r="F268" s="12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6.5" customHeight="1" x14ac:dyDescent="0.25">
      <c r="A269" s="1"/>
      <c r="B269" s="7"/>
      <c r="C269" s="7"/>
      <c r="D269" s="7"/>
      <c r="E269" s="7"/>
      <c r="F269" s="12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6.5" customHeight="1" x14ac:dyDescent="0.25">
      <c r="A270" s="1"/>
      <c r="B270" s="7"/>
      <c r="C270" s="7"/>
      <c r="D270" s="7"/>
      <c r="E270" s="7"/>
      <c r="F270" s="12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6.5" customHeight="1" x14ac:dyDescent="0.25">
      <c r="A271" s="1"/>
      <c r="B271" s="7"/>
      <c r="C271" s="7"/>
      <c r="D271" s="7"/>
      <c r="E271" s="7"/>
      <c r="F271" s="12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6.5" customHeight="1" x14ac:dyDescent="0.25">
      <c r="A272" s="1"/>
      <c r="B272" s="7"/>
      <c r="C272" s="7"/>
      <c r="D272" s="7"/>
      <c r="E272" s="7"/>
      <c r="F272" s="12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6.5" customHeight="1" x14ac:dyDescent="0.25">
      <c r="A273" s="1"/>
      <c r="B273" s="7"/>
      <c r="C273" s="7"/>
      <c r="D273" s="7"/>
      <c r="E273" s="7"/>
      <c r="F273" s="12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6.5" customHeight="1" x14ac:dyDescent="0.25">
      <c r="A274" s="1"/>
      <c r="B274" s="7"/>
      <c r="C274" s="7"/>
      <c r="D274" s="7"/>
      <c r="E274" s="7"/>
      <c r="F274" s="12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6.5" customHeight="1" x14ac:dyDescent="0.25">
      <c r="A275" s="1"/>
      <c r="B275" s="7"/>
      <c r="C275" s="7"/>
      <c r="D275" s="7"/>
      <c r="E275" s="7"/>
      <c r="F275" s="12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6.5" customHeight="1" x14ac:dyDescent="0.25">
      <c r="A276" s="1"/>
      <c r="B276" s="7"/>
      <c r="C276" s="7"/>
      <c r="D276" s="7"/>
      <c r="E276" s="7"/>
      <c r="F276" s="12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6.5" customHeight="1" x14ac:dyDescent="0.25">
      <c r="A277" s="1"/>
      <c r="B277" s="7"/>
      <c r="C277" s="7"/>
      <c r="D277" s="7"/>
      <c r="E277" s="7"/>
      <c r="F277" s="12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6.5" customHeight="1" x14ac:dyDescent="0.25">
      <c r="A278" s="1"/>
      <c r="B278" s="7"/>
      <c r="C278" s="7"/>
      <c r="D278" s="7"/>
      <c r="E278" s="7"/>
      <c r="F278" s="12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6.5" customHeight="1" x14ac:dyDescent="0.25">
      <c r="A279" s="1"/>
      <c r="B279" s="7"/>
      <c r="C279" s="7"/>
      <c r="D279" s="7"/>
      <c r="E279" s="7"/>
      <c r="F279" s="12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6.5" customHeight="1" x14ac:dyDescent="0.25">
      <c r="A280" s="1"/>
      <c r="B280" s="7"/>
      <c r="C280" s="7"/>
      <c r="D280" s="7"/>
      <c r="E280" s="7"/>
      <c r="F280" s="12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6.5" customHeight="1" x14ac:dyDescent="0.25">
      <c r="A281" s="1"/>
      <c r="B281" s="7"/>
      <c r="C281" s="7"/>
      <c r="D281" s="7"/>
      <c r="E281" s="7"/>
      <c r="F281" s="12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6.5" customHeight="1" x14ac:dyDescent="0.25">
      <c r="A282" s="1"/>
      <c r="B282" s="7"/>
      <c r="C282" s="7"/>
      <c r="D282" s="7"/>
      <c r="E282" s="7"/>
      <c r="F282" s="12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6.5" customHeight="1" x14ac:dyDescent="0.25">
      <c r="A283" s="1"/>
      <c r="B283" s="7"/>
      <c r="C283" s="7"/>
      <c r="D283" s="7"/>
      <c r="E283" s="7"/>
      <c r="F283" s="12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6.5" customHeight="1" x14ac:dyDescent="0.25">
      <c r="A284" s="1"/>
      <c r="B284" s="7"/>
      <c r="C284" s="7"/>
      <c r="D284" s="7"/>
      <c r="E284" s="7"/>
      <c r="F284" s="12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6.5" customHeight="1" x14ac:dyDescent="0.25">
      <c r="A285" s="1"/>
      <c r="B285" s="7"/>
      <c r="C285" s="7"/>
      <c r="D285" s="7"/>
      <c r="E285" s="7"/>
      <c r="F285" s="12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6.5" customHeight="1" x14ac:dyDescent="0.25">
      <c r="A286" s="1"/>
      <c r="B286" s="7"/>
      <c r="C286" s="7"/>
      <c r="D286" s="7"/>
      <c r="E286" s="7"/>
      <c r="F286" s="12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6.5" customHeight="1" x14ac:dyDescent="0.25">
      <c r="A287" s="1"/>
      <c r="B287" s="7"/>
      <c r="C287" s="7"/>
      <c r="D287" s="7"/>
      <c r="E287" s="7"/>
      <c r="F287" s="12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6.5" customHeight="1" x14ac:dyDescent="0.25">
      <c r="A288" s="1"/>
      <c r="B288" s="7"/>
      <c r="C288" s="7"/>
      <c r="D288" s="7"/>
      <c r="E288" s="7"/>
      <c r="F288" s="12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6.5" customHeight="1" x14ac:dyDescent="0.25">
      <c r="A289" s="1"/>
      <c r="B289" s="7"/>
      <c r="C289" s="7"/>
      <c r="D289" s="7"/>
      <c r="E289" s="7"/>
      <c r="F289" s="12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6.5" customHeight="1" x14ac:dyDescent="0.25">
      <c r="A290" s="1"/>
      <c r="B290" s="7"/>
      <c r="C290" s="7"/>
      <c r="D290" s="7"/>
      <c r="E290" s="7"/>
      <c r="F290" s="12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6.5" customHeight="1" x14ac:dyDescent="0.25">
      <c r="A291" s="1"/>
      <c r="B291" s="7"/>
      <c r="C291" s="7"/>
      <c r="D291" s="7"/>
      <c r="E291" s="7"/>
      <c r="F291" s="12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6.5" customHeight="1" x14ac:dyDescent="0.25">
      <c r="A292" s="1"/>
      <c r="B292" s="7"/>
      <c r="C292" s="7"/>
      <c r="D292" s="7"/>
      <c r="E292" s="7"/>
      <c r="F292" s="12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6.5" customHeight="1" x14ac:dyDescent="0.25">
      <c r="A293" s="1"/>
      <c r="B293" s="7"/>
      <c r="C293" s="7"/>
      <c r="D293" s="7"/>
      <c r="E293" s="7"/>
      <c r="F293" s="12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"/>
    <row r="295" spans="1:26" ht="15.75" customHeight="1" x14ac:dyDescent="0.2"/>
    <row r="296" spans="1:26" ht="15.75" customHeight="1" x14ac:dyDescent="0.2"/>
    <row r="297" spans="1:26" ht="15.75" customHeight="1" x14ac:dyDescent="0.2"/>
    <row r="298" spans="1:26" ht="15.75" customHeight="1" x14ac:dyDescent="0.2"/>
    <row r="299" spans="1:26" ht="15.75" customHeight="1" x14ac:dyDescent="0.2"/>
    <row r="300" spans="1:26" ht="15.75" customHeight="1" x14ac:dyDescent="0.2"/>
    <row r="301" spans="1:26" ht="15.75" customHeight="1" x14ac:dyDescent="0.2"/>
    <row r="302" spans="1:26" ht="15.75" customHeight="1" x14ac:dyDescent="0.2"/>
    <row r="303" spans="1:26" ht="15.75" customHeight="1" x14ac:dyDescent="0.2"/>
    <row r="304" spans="1:26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B35:D35"/>
    <mergeCell ref="B37:D37"/>
    <mergeCell ref="B13:D13"/>
    <mergeCell ref="B14:D14"/>
    <mergeCell ref="B15:D15"/>
    <mergeCell ref="B24:D24"/>
    <mergeCell ref="B25:D25"/>
    <mergeCell ref="B30:D30"/>
    <mergeCell ref="B33:D33"/>
  </mergeCells>
  <pageMargins left="0.7" right="0.7" top="0.75" bottom="0.75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2.5703125" defaultRowHeight="15" customHeight="1" x14ac:dyDescent="0.2"/>
  <cols>
    <col min="1" max="1" width="4" customWidth="1"/>
    <col min="2" max="3" width="9.140625" customWidth="1"/>
    <col min="4" max="4" width="16.42578125" customWidth="1"/>
    <col min="5" max="5" width="18.7109375" customWidth="1"/>
    <col min="6" max="6" width="18.140625" customWidth="1"/>
    <col min="7" max="7" width="20.42578125" customWidth="1"/>
    <col min="8" max="8" width="9.140625" customWidth="1"/>
    <col min="9" max="9" width="18" customWidth="1"/>
    <col min="10" max="26" width="8" customWidth="1"/>
  </cols>
  <sheetData>
    <row r="1" spans="1:26" ht="16.5" customHeight="1" x14ac:dyDescent="0.25">
      <c r="A1" s="1"/>
      <c r="B1" s="2" t="s">
        <v>0</v>
      </c>
      <c r="C1" s="3"/>
      <c r="D1" s="3"/>
      <c r="E1" s="3"/>
      <c r="F1" s="4"/>
      <c r="G1" s="5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6.5" customHeight="1" x14ac:dyDescent="0.25">
      <c r="A2" s="1"/>
      <c r="B2" s="8" t="s">
        <v>1</v>
      </c>
      <c r="C2" s="9"/>
      <c r="D2" s="9"/>
      <c r="E2" s="9"/>
      <c r="F2" s="10"/>
      <c r="G2" s="11"/>
      <c r="H2" s="12"/>
      <c r="I2" s="13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6.5" customHeight="1" x14ac:dyDescent="0.25">
      <c r="A3" s="1"/>
      <c r="B3" s="8" t="s">
        <v>2</v>
      </c>
      <c r="C3" s="9"/>
      <c r="D3" s="9"/>
      <c r="E3" s="9"/>
      <c r="F3" s="10"/>
      <c r="G3" s="11"/>
      <c r="H3" s="14"/>
      <c r="I3" s="1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6.5" customHeight="1" x14ac:dyDescent="0.25">
      <c r="A4" s="1"/>
      <c r="B4" s="8"/>
      <c r="C4" s="9"/>
      <c r="D4" s="9"/>
      <c r="E4" s="9"/>
      <c r="F4" s="10"/>
      <c r="G4" s="9"/>
      <c r="H4" s="9"/>
      <c r="I4" s="1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6.5" customHeight="1" x14ac:dyDescent="0.25">
      <c r="A5" s="1"/>
      <c r="B5" s="17"/>
      <c r="C5" s="18"/>
      <c r="D5" s="18"/>
      <c r="E5" s="18"/>
      <c r="F5" s="10"/>
      <c r="G5" s="19"/>
      <c r="H5" s="18"/>
      <c r="I5" s="2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6.5" hidden="1" customHeight="1" x14ac:dyDescent="0.25">
      <c r="A6" s="1"/>
      <c r="B6" s="21" t="s">
        <v>3</v>
      </c>
      <c r="C6" s="21"/>
      <c r="D6" s="21"/>
      <c r="E6" s="21"/>
      <c r="F6" s="22">
        <v>2</v>
      </c>
      <c r="G6" s="23"/>
      <c r="H6" s="23"/>
      <c r="I6" s="23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 x14ac:dyDescent="0.25">
      <c r="A7" s="1"/>
      <c r="B7" s="24" t="s">
        <v>4</v>
      </c>
      <c r="C7" s="3"/>
      <c r="D7" s="25">
        <v>45292</v>
      </c>
      <c r="E7" s="25">
        <v>45322</v>
      </c>
      <c r="F7" s="26"/>
      <c r="G7" s="25"/>
      <c r="H7" s="27" t="s">
        <v>6</v>
      </c>
      <c r="I7" s="28">
        <v>30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 x14ac:dyDescent="0.25">
      <c r="A8" s="1"/>
      <c r="B8" s="8" t="s">
        <v>7</v>
      </c>
      <c r="C8" s="14"/>
      <c r="D8" s="14"/>
      <c r="E8" s="14"/>
      <c r="F8" s="10"/>
      <c r="G8" s="14"/>
      <c r="H8" s="14"/>
      <c r="I8" s="29" t="s">
        <v>8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6.5" hidden="1" customHeight="1" x14ac:dyDescent="0.25">
      <c r="A9" s="1"/>
      <c r="B9" s="30"/>
      <c r="C9" s="9"/>
      <c r="D9" s="9"/>
      <c r="E9" s="9"/>
      <c r="F9" s="31"/>
      <c r="G9" s="9"/>
      <c r="H9" s="9"/>
      <c r="I9" s="1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6.5" customHeight="1" x14ac:dyDescent="0.25">
      <c r="A10" s="1"/>
      <c r="B10" s="8" t="s">
        <v>86</v>
      </c>
      <c r="C10" s="9"/>
      <c r="D10" s="9"/>
      <c r="E10" s="9"/>
      <c r="F10" s="31"/>
      <c r="G10" s="9"/>
      <c r="H10" s="31"/>
      <c r="I10" s="1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6.5" customHeight="1" x14ac:dyDescent="0.25">
      <c r="A11" s="1"/>
      <c r="B11" s="30" t="s">
        <v>10</v>
      </c>
      <c r="C11" s="32"/>
      <c r="D11" s="32"/>
      <c r="E11" s="32"/>
      <c r="F11" s="33"/>
      <c r="G11" s="32"/>
      <c r="H11" s="34">
        <v>1200</v>
      </c>
      <c r="I11" s="1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6.5" customHeight="1" x14ac:dyDescent="0.25">
      <c r="A12" s="1"/>
      <c r="B12" s="35" t="s">
        <v>11</v>
      </c>
      <c r="C12" s="36"/>
      <c r="D12" s="9"/>
      <c r="E12" s="9"/>
      <c r="F12" s="31"/>
      <c r="G12" s="9"/>
      <c r="H12" s="37"/>
      <c r="I12" s="1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32.25" customHeight="1" x14ac:dyDescent="0.25">
      <c r="A13" s="1"/>
      <c r="B13" s="138" t="s">
        <v>87</v>
      </c>
      <c r="C13" s="135"/>
      <c r="D13" s="136"/>
      <c r="E13" s="38"/>
      <c r="F13" s="39"/>
      <c r="G13" s="40"/>
      <c r="H13" s="34">
        <v>180</v>
      </c>
      <c r="I13" s="1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6.5" customHeight="1" x14ac:dyDescent="0.25">
      <c r="A14" s="1"/>
      <c r="B14" s="137" t="s">
        <v>88</v>
      </c>
      <c r="C14" s="135"/>
      <c r="D14" s="136"/>
      <c r="E14" s="38"/>
      <c r="F14" s="39"/>
      <c r="G14" s="40"/>
      <c r="H14" s="34">
        <v>150</v>
      </c>
      <c r="I14" s="1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6.5" customHeight="1" x14ac:dyDescent="0.25">
      <c r="A15" s="1"/>
      <c r="B15" s="134"/>
      <c r="C15" s="135"/>
      <c r="D15" s="136"/>
      <c r="E15" s="38"/>
      <c r="F15" s="39"/>
      <c r="G15" s="40"/>
      <c r="H15" s="34"/>
      <c r="I15" s="1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6.5" customHeight="1" x14ac:dyDescent="0.25">
      <c r="A16" s="1"/>
      <c r="B16" s="41"/>
      <c r="C16" s="42"/>
      <c r="D16" s="42"/>
      <c r="E16" s="38"/>
      <c r="F16" s="39"/>
      <c r="G16" s="40"/>
      <c r="H16" s="34"/>
      <c r="I16" s="1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6.5" customHeight="1" x14ac:dyDescent="0.25">
      <c r="A17" s="1"/>
      <c r="B17" s="41"/>
      <c r="C17" s="42"/>
      <c r="D17" s="42"/>
      <c r="E17" s="38"/>
      <c r="F17" s="39"/>
      <c r="G17" s="40"/>
      <c r="H17" s="34"/>
      <c r="I17" s="1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6.5" customHeight="1" x14ac:dyDescent="0.25">
      <c r="A18" s="1"/>
      <c r="B18" s="30" t="s">
        <v>14</v>
      </c>
      <c r="C18" s="9"/>
      <c r="D18" s="9"/>
      <c r="E18" s="9"/>
      <c r="F18" s="31"/>
      <c r="G18" s="9"/>
      <c r="H18" s="34">
        <v>70</v>
      </c>
      <c r="I18" s="16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6.5" customHeight="1" x14ac:dyDescent="0.25">
      <c r="A19" s="1"/>
      <c r="B19" s="30" t="s">
        <v>15</v>
      </c>
      <c r="C19" s="9"/>
      <c r="D19" s="32"/>
      <c r="E19" s="32"/>
      <c r="F19" s="33"/>
      <c r="G19" s="32"/>
      <c r="H19" s="34">
        <v>150</v>
      </c>
      <c r="I19" s="1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6.5" hidden="1" customHeight="1" x14ac:dyDescent="0.25">
      <c r="A20" s="1"/>
      <c r="B20" s="30" t="s">
        <v>16</v>
      </c>
      <c r="C20" s="9"/>
      <c r="D20" s="32"/>
      <c r="E20" s="32"/>
      <c r="F20" s="33"/>
      <c r="G20" s="32"/>
      <c r="H20" s="34"/>
      <c r="I20" s="1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6.5" customHeight="1" x14ac:dyDescent="0.25">
      <c r="A21" s="1"/>
      <c r="B21" s="30" t="s">
        <v>17</v>
      </c>
      <c r="C21" s="9"/>
      <c r="D21" s="32"/>
      <c r="E21" s="32"/>
      <c r="F21" s="33"/>
      <c r="G21" s="32"/>
      <c r="H21" s="34"/>
      <c r="I21" s="1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6.5" hidden="1" customHeight="1" x14ac:dyDescent="0.25">
      <c r="A22" s="1"/>
      <c r="B22" s="30"/>
      <c r="C22" s="9"/>
      <c r="D22" s="9"/>
      <c r="E22" s="9"/>
      <c r="F22" s="31"/>
      <c r="G22" s="9"/>
      <c r="H22" s="37"/>
      <c r="I22" s="1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6.5" customHeight="1" x14ac:dyDescent="0.25">
      <c r="A23" s="1"/>
      <c r="B23" s="30" t="s">
        <v>18</v>
      </c>
      <c r="C23" s="9"/>
      <c r="D23" s="9"/>
      <c r="E23" s="9"/>
      <c r="F23" s="31"/>
      <c r="G23" s="9"/>
      <c r="H23" s="34"/>
      <c r="I23" s="1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6.5" hidden="1" customHeight="1" x14ac:dyDescent="0.25">
      <c r="A24" s="1"/>
      <c r="B24" s="131" t="s">
        <v>19</v>
      </c>
      <c r="C24" s="132"/>
      <c r="D24" s="133"/>
      <c r="E24" s="32"/>
      <c r="F24" s="33"/>
      <c r="G24" s="32"/>
      <c r="H24" s="34"/>
      <c r="I24" s="16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6.5" hidden="1" customHeight="1" x14ac:dyDescent="0.25">
      <c r="A25" s="1"/>
      <c r="B25" s="137" t="s">
        <v>20</v>
      </c>
      <c r="C25" s="135"/>
      <c r="D25" s="136"/>
      <c r="E25" s="43"/>
      <c r="F25" s="44"/>
      <c r="G25" s="43"/>
      <c r="H25" s="34"/>
      <c r="I25" s="1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 customHeight="1" x14ac:dyDescent="0.25">
      <c r="A26" s="1"/>
      <c r="B26" s="30" t="s">
        <v>21</v>
      </c>
      <c r="C26" s="9"/>
      <c r="D26" s="32"/>
      <c r="E26" s="32"/>
      <c r="F26" s="33"/>
      <c r="G26" s="32"/>
      <c r="H26" s="34"/>
      <c r="I26" s="1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 hidden="1" customHeight="1" x14ac:dyDescent="0.25">
      <c r="A27" s="1"/>
      <c r="B27" s="30"/>
      <c r="C27" s="9"/>
      <c r="D27" s="9"/>
      <c r="E27" s="9"/>
      <c r="F27" s="31"/>
      <c r="G27" s="9"/>
      <c r="H27" s="37"/>
      <c r="I27" s="1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 customHeight="1" x14ac:dyDescent="0.25">
      <c r="A28" s="1"/>
      <c r="B28" s="8" t="s">
        <v>89</v>
      </c>
      <c r="C28" s="9"/>
      <c r="D28" s="9"/>
      <c r="E28" s="9"/>
      <c r="F28" s="31"/>
      <c r="G28" s="9"/>
      <c r="H28" s="37"/>
      <c r="I28" s="1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 customHeight="1" x14ac:dyDescent="0.25">
      <c r="A29" s="1"/>
      <c r="B29" s="30" t="s">
        <v>23</v>
      </c>
      <c r="C29" s="9"/>
      <c r="D29" s="9"/>
      <c r="E29" s="9"/>
      <c r="F29" s="31"/>
      <c r="G29" s="9"/>
      <c r="H29" s="37"/>
      <c r="I29" s="1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 customHeight="1" x14ac:dyDescent="0.25">
      <c r="A30" s="1"/>
      <c r="B30" s="131" t="s">
        <v>82</v>
      </c>
      <c r="C30" s="132"/>
      <c r="D30" s="133"/>
      <c r="E30" s="32"/>
      <c r="F30" s="33"/>
      <c r="G30" s="32"/>
      <c r="H30" s="34">
        <v>34.979999999999997</v>
      </c>
      <c r="I30" s="1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 customHeight="1" x14ac:dyDescent="0.25">
      <c r="A31" s="1"/>
      <c r="B31" s="45" t="s">
        <v>90</v>
      </c>
      <c r="C31" s="46"/>
      <c r="D31" s="46"/>
      <c r="E31" s="32"/>
      <c r="F31" s="33"/>
      <c r="G31" s="32"/>
      <c r="H31" s="34">
        <v>250</v>
      </c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 customHeight="1" x14ac:dyDescent="0.25">
      <c r="A32" s="1"/>
      <c r="B32" s="47" t="s">
        <v>24</v>
      </c>
      <c r="C32" s="11"/>
      <c r="D32" s="11"/>
      <c r="E32" s="9"/>
      <c r="F32" s="31"/>
      <c r="G32" s="9"/>
      <c r="H32" s="37"/>
      <c r="I32" s="1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 customHeight="1" x14ac:dyDescent="0.25">
      <c r="A33" s="1"/>
      <c r="B33" s="131"/>
      <c r="C33" s="132"/>
      <c r="D33" s="133"/>
      <c r="E33" s="32"/>
      <c r="F33" s="33"/>
      <c r="G33" s="32"/>
      <c r="H33" s="34"/>
      <c r="I33" s="1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 customHeight="1" x14ac:dyDescent="0.25">
      <c r="A34" s="1"/>
      <c r="B34" s="30" t="s">
        <v>25</v>
      </c>
      <c r="C34" s="9"/>
      <c r="D34" s="9"/>
      <c r="E34" s="9"/>
      <c r="F34" s="31"/>
      <c r="G34" s="9"/>
      <c r="H34" s="37"/>
      <c r="I34" s="1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 customHeight="1" x14ac:dyDescent="0.25">
      <c r="A35" s="1"/>
      <c r="B35" s="131"/>
      <c r="C35" s="132"/>
      <c r="D35" s="133"/>
      <c r="E35" s="32"/>
      <c r="F35" s="33"/>
      <c r="G35" s="32"/>
      <c r="H35" s="34"/>
      <c r="I35" s="1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 customHeight="1" x14ac:dyDescent="0.25">
      <c r="A36" s="1"/>
      <c r="B36" s="30" t="s">
        <v>26</v>
      </c>
      <c r="C36" s="9"/>
      <c r="D36" s="9"/>
      <c r="E36" s="9"/>
      <c r="F36" s="31"/>
      <c r="G36" s="9"/>
      <c r="H36" s="37"/>
      <c r="I36" s="1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 customHeight="1" x14ac:dyDescent="0.25">
      <c r="A37" s="1"/>
      <c r="B37" s="131"/>
      <c r="C37" s="132"/>
      <c r="D37" s="133"/>
      <c r="E37" s="32"/>
      <c r="F37" s="33"/>
      <c r="G37" s="32"/>
      <c r="H37" s="34"/>
      <c r="I37" s="1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6.5" customHeight="1" x14ac:dyDescent="0.25">
      <c r="A38" s="1"/>
      <c r="B38" s="8"/>
      <c r="C38" s="14"/>
      <c r="D38" s="14" t="s">
        <v>27</v>
      </c>
      <c r="E38" s="14"/>
      <c r="F38" s="48"/>
      <c r="G38" s="49"/>
      <c r="H38" s="50"/>
      <c r="I38" s="51">
        <f>SUM(H11:H37)</f>
        <v>2034.98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6.5" hidden="1" customHeight="1" x14ac:dyDescent="0.25">
      <c r="A39" s="1"/>
      <c r="B39" s="30"/>
      <c r="C39" s="9"/>
      <c r="D39" s="9"/>
      <c r="E39" s="9"/>
      <c r="F39" s="31"/>
      <c r="G39" s="9"/>
      <c r="H39" s="52"/>
      <c r="I39" s="1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6.5" customHeight="1" x14ac:dyDescent="0.25">
      <c r="A40" s="1"/>
      <c r="B40" s="8" t="s">
        <v>28</v>
      </c>
      <c r="C40" s="14"/>
      <c r="D40" s="14"/>
      <c r="E40" s="14"/>
      <c r="F40" s="10"/>
      <c r="G40" s="14"/>
      <c r="H40" s="53"/>
      <c r="I40" s="54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6.5" customHeight="1" x14ac:dyDescent="0.25">
      <c r="A41" s="1"/>
      <c r="B41" s="8" t="s">
        <v>29</v>
      </c>
      <c r="C41" s="14"/>
      <c r="D41" s="14"/>
      <c r="E41" s="14"/>
      <c r="F41" s="10"/>
      <c r="G41" s="14"/>
      <c r="H41" s="53"/>
      <c r="I41" s="54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6.5" customHeight="1" x14ac:dyDescent="0.25">
      <c r="A42" s="1"/>
      <c r="B42" s="30"/>
      <c r="C42" s="9"/>
      <c r="D42" s="9"/>
      <c r="E42" s="9"/>
      <c r="F42" s="31" t="s">
        <v>30</v>
      </c>
      <c r="G42" s="9"/>
      <c r="H42" s="52"/>
      <c r="I42" s="16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6.5" customHeight="1" x14ac:dyDescent="0.25">
      <c r="A43" s="1"/>
      <c r="B43" s="30" t="s">
        <v>31</v>
      </c>
      <c r="C43" s="9"/>
      <c r="D43" s="32"/>
      <c r="E43" s="55">
        <f>H11+H13+H14+H30+H31+G84</f>
        <v>2114.98</v>
      </c>
      <c r="F43" s="56">
        <v>4.7E-2</v>
      </c>
      <c r="G43" s="32"/>
      <c r="H43" s="57">
        <f t="shared" ref="H43:H49" si="0">E43*F43</f>
        <v>99.404060000000001</v>
      </c>
      <c r="I43" s="1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6.5" customHeight="1" x14ac:dyDescent="0.25">
      <c r="A44" s="1"/>
      <c r="B44" s="30" t="s">
        <v>32</v>
      </c>
      <c r="C44" s="9"/>
      <c r="D44" s="43"/>
      <c r="E44" s="55">
        <f t="shared" ref="E44:E45" si="1">$I$38+$G$84</f>
        <v>2334.98</v>
      </c>
      <c r="F44" s="56">
        <v>1.55E-2</v>
      </c>
      <c r="G44" s="43"/>
      <c r="H44" s="57">
        <f t="shared" si="0"/>
        <v>36.192189999999997</v>
      </c>
      <c r="I44" s="16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6.5" customHeight="1" x14ac:dyDescent="0.25">
      <c r="A45" s="1"/>
      <c r="B45" s="30" t="s">
        <v>33</v>
      </c>
      <c r="C45" s="9"/>
      <c r="D45" s="43"/>
      <c r="E45" s="55">
        <f t="shared" si="1"/>
        <v>2334.98</v>
      </c>
      <c r="F45" s="56">
        <v>1E-3</v>
      </c>
      <c r="G45" s="43"/>
      <c r="H45" s="57">
        <f t="shared" si="0"/>
        <v>2.3349800000000003</v>
      </c>
      <c r="I45" s="16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6.5" customHeight="1" x14ac:dyDescent="0.25">
      <c r="A46" s="1"/>
      <c r="B46" s="30" t="s">
        <v>16</v>
      </c>
      <c r="C46" s="9"/>
      <c r="D46" s="9"/>
      <c r="E46" s="58">
        <v>150</v>
      </c>
      <c r="F46" s="56">
        <v>0.02</v>
      </c>
      <c r="G46" s="43"/>
      <c r="H46" s="57">
        <f t="shared" si="0"/>
        <v>3</v>
      </c>
      <c r="I46" s="1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6.5" hidden="1" customHeight="1" x14ac:dyDescent="0.25">
      <c r="A47" s="1"/>
      <c r="B47" s="30" t="s">
        <v>34</v>
      </c>
      <c r="C47" s="9"/>
      <c r="D47" s="9"/>
      <c r="E47" s="58">
        <f>+H20</f>
        <v>0</v>
      </c>
      <c r="F47" s="56">
        <v>0.02</v>
      </c>
      <c r="G47" s="43"/>
      <c r="H47" s="57">
        <f t="shared" si="0"/>
        <v>0</v>
      </c>
      <c r="I47" s="16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6.5" customHeight="1" x14ac:dyDescent="0.25">
      <c r="A48" s="1"/>
      <c r="B48" s="30" t="s">
        <v>35</v>
      </c>
      <c r="C48" s="9"/>
      <c r="D48" s="9"/>
      <c r="E48" s="55">
        <v>70</v>
      </c>
      <c r="F48" s="56">
        <v>4.7E-2</v>
      </c>
      <c r="G48" s="43"/>
      <c r="H48" s="57">
        <f t="shared" si="0"/>
        <v>3.29</v>
      </c>
      <c r="I48" s="1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6.5" customHeight="1" x14ac:dyDescent="0.25">
      <c r="A49" s="1"/>
      <c r="B49" s="30" t="s">
        <v>36</v>
      </c>
      <c r="C49" s="9"/>
      <c r="D49" s="9"/>
      <c r="E49" s="55">
        <f>E43</f>
        <v>2114.98</v>
      </c>
      <c r="F49" s="56">
        <v>1.1999999999999999E-3</v>
      </c>
      <c r="G49" s="43"/>
      <c r="H49" s="57">
        <f t="shared" si="0"/>
        <v>2.537976</v>
      </c>
      <c r="I49" s="16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6.5" customHeight="1" x14ac:dyDescent="0.25">
      <c r="A50" s="1"/>
      <c r="B50" s="8" t="s">
        <v>37</v>
      </c>
      <c r="C50" s="14"/>
      <c r="D50" s="49"/>
      <c r="E50" s="49"/>
      <c r="F50" s="48"/>
      <c r="G50" s="49"/>
      <c r="H50" s="51">
        <f>SUM(H43:H49)</f>
        <v>146.75920599999998</v>
      </c>
      <c r="I50" s="54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6.5" hidden="1" customHeight="1" x14ac:dyDescent="0.25">
      <c r="A51" s="1"/>
      <c r="B51" s="30"/>
      <c r="C51" s="9"/>
      <c r="D51" s="9"/>
      <c r="E51" s="9"/>
      <c r="F51" s="31"/>
      <c r="G51" s="9"/>
      <c r="H51" s="52"/>
      <c r="I51" s="16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6.5" customHeight="1" x14ac:dyDescent="0.25">
      <c r="A52" s="1"/>
      <c r="B52" s="8" t="s">
        <v>38</v>
      </c>
      <c r="C52" s="32"/>
      <c r="D52" s="55"/>
      <c r="E52" s="55">
        <f>I38</f>
        <v>2034.98</v>
      </c>
      <c r="F52" s="56">
        <v>0.12</v>
      </c>
      <c r="G52" s="32"/>
      <c r="H52" s="59">
        <f>+E52*F52</f>
        <v>244.19759999999999</v>
      </c>
      <c r="I52" s="1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6.5" customHeight="1" x14ac:dyDescent="0.25">
      <c r="A53" s="1"/>
      <c r="B53" s="8" t="s">
        <v>39</v>
      </c>
      <c r="C53" s="43"/>
      <c r="D53" s="43"/>
      <c r="E53" s="43"/>
      <c r="F53" s="31"/>
      <c r="G53" s="43"/>
      <c r="H53" s="59"/>
      <c r="I53" s="16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6.5" customHeight="1" x14ac:dyDescent="0.25">
      <c r="A54" s="1"/>
      <c r="B54" s="8" t="s">
        <v>40</v>
      </c>
      <c r="C54" s="9"/>
      <c r="D54" s="9"/>
      <c r="E54" s="9"/>
      <c r="F54" s="33"/>
      <c r="G54" s="32"/>
      <c r="H54" s="59"/>
      <c r="I54" s="16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6.5" customHeight="1" x14ac:dyDescent="0.25">
      <c r="A55" s="1"/>
      <c r="B55" s="8" t="s">
        <v>41</v>
      </c>
      <c r="C55" s="9"/>
      <c r="D55" s="32"/>
      <c r="E55" s="32"/>
      <c r="F55" s="33"/>
      <c r="G55" s="32"/>
      <c r="H55" s="60"/>
      <c r="I55" s="16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6.5" hidden="1" customHeight="1" x14ac:dyDescent="0.25">
      <c r="A56" s="1"/>
      <c r="B56" s="30"/>
      <c r="C56" s="9"/>
      <c r="D56" s="9"/>
      <c r="E56" s="9"/>
      <c r="F56" s="31"/>
      <c r="G56" s="9"/>
      <c r="H56" s="52"/>
      <c r="I56" s="16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6.5" customHeight="1" x14ac:dyDescent="0.25">
      <c r="A57" s="1"/>
      <c r="B57" s="8"/>
      <c r="C57" s="14"/>
      <c r="D57" s="14" t="s">
        <v>42</v>
      </c>
      <c r="E57" s="14"/>
      <c r="F57" s="48"/>
      <c r="G57" s="49"/>
      <c r="H57" s="51">
        <f>H50+H52+H53+H54+H55</f>
        <v>390.95680599999997</v>
      </c>
      <c r="I57" s="54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6.5" customHeight="1" x14ac:dyDescent="0.25">
      <c r="A58" s="1"/>
      <c r="B58" s="8"/>
      <c r="C58" s="14"/>
      <c r="D58" s="61" t="s">
        <v>43</v>
      </c>
      <c r="E58" s="61"/>
      <c r="F58" s="62"/>
      <c r="G58" s="63"/>
      <c r="H58" s="64"/>
      <c r="I58" s="65">
        <f>+I38-H57</f>
        <v>1644.0231940000001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6.5" customHeight="1" x14ac:dyDescent="0.25">
      <c r="A59" s="1"/>
      <c r="B59" s="30"/>
      <c r="C59" s="9"/>
      <c r="D59" s="66" t="s">
        <v>91</v>
      </c>
      <c r="E59" s="9"/>
      <c r="F59" s="31" t="s">
        <v>45</v>
      </c>
      <c r="G59" s="9" t="s">
        <v>46</v>
      </c>
      <c r="H59" s="52"/>
      <c r="I59" s="67" t="s">
        <v>47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6.5" customHeight="1" x14ac:dyDescent="0.25">
      <c r="A60" s="1"/>
      <c r="B60" s="30"/>
      <c r="C60" s="9"/>
      <c r="D60" s="9"/>
      <c r="E60" s="9"/>
      <c r="F60" s="31"/>
      <c r="G60" s="9"/>
      <c r="H60" s="52"/>
      <c r="I60" s="16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6.5" customHeight="1" x14ac:dyDescent="0.25">
      <c r="A61" s="1"/>
      <c r="B61" s="68"/>
      <c r="C61" s="18"/>
      <c r="D61" s="69" t="s">
        <v>48</v>
      </c>
      <c r="E61" s="18"/>
      <c r="F61" s="70"/>
      <c r="G61" s="18"/>
      <c r="H61" s="57"/>
      <c r="I61" s="20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6.5" customHeight="1" x14ac:dyDescent="0.25">
      <c r="A62" s="1"/>
      <c r="B62" s="9"/>
      <c r="C62" s="9"/>
      <c r="D62" s="9"/>
      <c r="E62" s="9"/>
      <c r="F62" s="31"/>
      <c r="G62" s="9"/>
      <c r="H62" s="52"/>
      <c r="I62" s="9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6.5" customHeight="1" x14ac:dyDescent="0.25">
      <c r="A63" s="1"/>
      <c r="B63" s="71" t="s">
        <v>49</v>
      </c>
      <c r="C63" s="72"/>
      <c r="D63" s="72"/>
      <c r="E63" s="72"/>
      <c r="F63" s="73"/>
      <c r="G63" s="72"/>
      <c r="H63" s="74" t="s">
        <v>50</v>
      </c>
      <c r="I63" s="75" t="s">
        <v>51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6.5" customHeight="1" x14ac:dyDescent="0.25">
      <c r="A64" s="1"/>
      <c r="B64" s="30" t="s">
        <v>52</v>
      </c>
      <c r="C64" s="9"/>
      <c r="D64" s="9"/>
      <c r="E64" s="9"/>
      <c r="F64" s="31"/>
      <c r="G64" s="9"/>
      <c r="H64" s="52"/>
      <c r="I64" s="16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6.5" customHeight="1" x14ac:dyDescent="0.25">
      <c r="A65" s="1"/>
      <c r="B65" s="30"/>
      <c r="C65" s="9" t="s">
        <v>53</v>
      </c>
      <c r="D65" s="9"/>
      <c r="E65" s="32"/>
      <c r="F65" s="76">
        <f>H11+H13+H14+H30+H31</f>
        <v>1814.98</v>
      </c>
      <c r="G65" s="77"/>
      <c r="H65" s="57"/>
      <c r="I65" s="20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6.5" customHeight="1" x14ac:dyDescent="0.25">
      <c r="A66" s="1"/>
      <c r="B66" s="30"/>
      <c r="C66" s="9" t="s">
        <v>54</v>
      </c>
      <c r="D66" s="9"/>
      <c r="E66" s="43"/>
      <c r="F66" s="76">
        <f>+G84</f>
        <v>300</v>
      </c>
      <c r="G66" s="78"/>
      <c r="H66" s="60"/>
      <c r="I66" s="79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6.5" customHeight="1" x14ac:dyDescent="0.25">
      <c r="A67" s="1"/>
      <c r="B67" s="30"/>
      <c r="C67" s="9"/>
      <c r="D67" s="9" t="s">
        <v>55</v>
      </c>
      <c r="E67" s="43"/>
      <c r="F67" s="80">
        <f>SUM(F65:F66)</f>
        <v>2114.98</v>
      </c>
      <c r="G67" s="81"/>
      <c r="H67" s="82">
        <v>0.23599999999999999</v>
      </c>
      <c r="I67" s="83">
        <f>+F67*H67</f>
        <v>499.13527999999997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6.5" customHeight="1" x14ac:dyDescent="0.25">
      <c r="A68" s="1"/>
      <c r="B68" s="30" t="s">
        <v>56</v>
      </c>
      <c r="C68" s="9"/>
      <c r="D68" s="9"/>
      <c r="E68" s="9"/>
      <c r="F68" s="31"/>
      <c r="G68" s="81"/>
      <c r="H68" s="84"/>
      <c r="I68" s="85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6.5" customHeight="1" x14ac:dyDescent="0.25">
      <c r="A69" s="1"/>
      <c r="B69" s="30"/>
      <c r="C69" s="9" t="s">
        <v>57</v>
      </c>
      <c r="D69" s="9"/>
      <c r="E69" s="9"/>
      <c r="F69" s="37">
        <f t="shared" ref="F69:F72" si="2">$E$45</f>
        <v>2334.98</v>
      </c>
      <c r="G69" s="81"/>
      <c r="H69" s="84">
        <v>1.55E-2</v>
      </c>
      <c r="I69" s="85">
        <f>F69*H69</f>
        <v>36.192189999999997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6.5" customHeight="1" x14ac:dyDescent="0.25">
      <c r="A70" s="1"/>
      <c r="B70" s="30"/>
      <c r="C70" s="9" t="s">
        <v>32</v>
      </c>
      <c r="D70" s="9"/>
      <c r="E70" s="9"/>
      <c r="F70" s="37">
        <f t="shared" si="2"/>
        <v>2334.98</v>
      </c>
      <c r="G70" s="81"/>
      <c r="H70" s="84">
        <v>5.5E-2</v>
      </c>
      <c r="I70" s="85">
        <f>F69*H70</f>
        <v>128.4239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6.5" customHeight="1" x14ac:dyDescent="0.25">
      <c r="A71" s="1"/>
      <c r="B71" s="30"/>
      <c r="C71" s="9" t="s">
        <v>33</v>
      </c>
      <c r="D71" s="9"/>
      <c r="E71" s="9"/>
      <c r="F71" s="37">
        <f t="shared" si="2"/>
        <v>2334.98</v>
      </c>
      <c r="G71" s="81"/>
      <c r="H71" s="84">
        <v>6.0000000000000001E-3</v>
      </c>
      <c r="I71" s="85">
        <f t="shared" ref="I71:I78" si="3">F71*H71</f>
        <v>14.009880000000001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6.5" customHeight="1" x14ac:dyDescent="0.25">
      <c r="A72" s="1"/>
      <c r="B72" s="30"/>
      <c r="C72" s="9" t="s">
        <v>58</v>
      </c>
      <c r="D72" s="9"/>
      <c r="E72" s="9"/>
      <c r="F72" s="37">
        <f t="shared" si="2"/>
        <v>2334.98</v>
      </c>
      <c r="G72" s="81"/>
      <c r="H72" s="84">
        <v>2E-3</v>
      </c>
      <c r="I72" s="85">
        <f t="shared" si="3"/>
        <v>4.6699600000000006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6.5" hidden="1" customHeight="1" x14ac:dyDescent="0.25">
      <c r="A73" s="1"/>
      <c r="B73" s="30"/>
      <c r="C73" s="9"/>
      <c r="D73" s="9"/>
      <c r="E73" s="9"/>
      <c r="F73" s="31"/>
      <c r="G73" s="81"/>
      <c r="H73" s="86"/>
      <c r="I73" s="85">
        <f t="shared" si="3"/>
        <v>0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6.5" customHeight="1" x14ac:dyDescent="0.25">
      <c r="A74" s="1"/>
      <c r="B74" s="30" t="s">
        <v>59</v>
      </c>
      <c r="C74" s="9"/>
      <c r="D74" s="9"/>
      <c r="E74" s="9"/>
      <c r="F74" s="129">
        <v>150</v>
      </c>
      <c r="G74" s="81"/>
      <c r="H74" s="84">
        <v>0.12</v>
      </c>
      <c r="I74" s="85">
        <f t="shared" si="3"/>
        <v>18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6.5" customHeight="1" x14ac:dyDescent="0.25">
      <c r="A75" s="1"/>
      <c r="B75" s="30" t="s">
        <v>60</v>
      </c>
      <c r="C75" s="9"/>
      <c r="D75" s="9"/>
      <c r="E75" s="9"/>
      <c r="F75" s="129">
        <v>70</v>
      </c>
      <c r="G75" s="81"/>
      <c r="H75" s="84">
        <v>0.23599999999999999</v>
      </c>
      <c r="I75" s="85">
        <f t="shared" si="3"/>
        <v>16.52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6.5" hidden="1" customHeight="1" x14ac:dyDescent="0.25">
      <c r="A76" s="1"/>
      <c r="B76" s="30" t="s">
        <v>61</v>
      </c>
      <c r="C76" s="9"/>
      <c r="D76" s="9"/>
      <c r="E76" s="9"/>
      <c r="F76" s="44"/>
      <c r="G76" s="81">
        <f>+H20</f>
        <v>0</v>
      </c>
      <c r="H76" s="84">
        <v>0.12</v>
      </c>
      <c r="I76" s="85">
        <f t="shared" si="3"/>
        <v>0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6.5" customHeight="1" x14ac:dyDescent="0.25">
      <c r="A77" s="1"/>
      <c r="B77" s="30" t="s">
        <v>62</v>
      </c>
      <c r="C77" s="9"/>
      <c r="D77" s="9"/>
      <c r="E77" s="9"/>
      <c r="F77" s="87">
        <f>+F67</f>
        <v>2114.98</v>
      </c>
      <c r="G77" s="88"/>
      <c r="H77" s="84">
        <v>5.7999999999999996E-3</v>
      </c>
      <c r="I77" s="85">
        <f t="shared" si="3"/>
        <v>12.266883999999999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6.5" customHeight="1" x14ac:dyDescent="0.25">
      <c r="A78" s="1"/>
      <c r="B78" s="130" t="s">
        <v>92</v>
      </c>
      <c r="C78" s="18"/>
      <c r="D78" s="18"/>
      <c r="E78" s="18"/>
      <c r="F78" s="89">
        <f>+E52</f>
        <v>2034.98</v>
      </c>
      <c r="G78" s="88"/>
      <c r="H78" s="84"/>
      <c r="I78" s="85">
        <f t="shared" si="3"/>
        <v>0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6.5" customHeight="1" x14ac:dyDescent="0.25">
      <c r="A79" s="1"/>
      <c r="B79" s="1"/>
      <c r="C79" s="1"/>
      <c r="D79" s="1"/>
      <c r="E79" s="1"/>
      <c r="F79" s="90"/>
      <c r="G79" s="1"/>
      <c r="H79" s="1" t="s">
        <v>55</v>
      </c>
      <c r="I79" s="91">
        <f>SUM(I67:I78)</f>
        <v>729.21809399999984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6.5" customHeight="1" x14ac:dyDescent="0.25">
      <c r="A80" s="1"/>
      <c r="B80" s="1"/>
      <c r="C80" s="1"/>
      <c r="D80" s="1"/>
      <c r="E80" s="1"/>
      <c r="F80" s="90"/>
      <c r="G80" s="1"/>
      <c r="H80" s="1"/>
      <c r="I80" s="1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6.5" customHeight="1" x14ac:dyDescent="0.25">
      <c r="A81" s="1"/>
      <c r="B81" s="92" t="s">
        <v>64</v>
      </c>
      <c r="C81" s="93"/>
      <c r="D81" s="94"/>
      <c r="E81" s="94"/>
      <c r="F81" s="95"/>
      <c r="G81" s="94"/>
      <c r="H81" s="94"/>
      <c r="I81" s="96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6.5" customHeight="1" x14ac:dyDescent="0.25">
      <c r="A82" s="1"/>
      <c r="B82" s="97"/>
      <c r="C82" s="98"/>
      <c r="D82" s="98"/>
      <c r="E82" s="98"/>
      <c r="F82" s="99"/>
      <c r="G82" s="98"/>
      <c r="H82" s="98"/>
      <c r="I82" s="100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6.5" customHeight="1" x14ac:dyDescent="0.25">
      <c r="A83" s="1"/>
      <c r="B83" s="97" t="s">
        <v>65</v>
      </c>
      <c r="C83" s="98"/>
      <c r="D83" s="98"/>
      <c r="E83" s="128">
        <v>3</v>
      </c>
      <c r="F83" s="99"/>
      <c r="G83" s="98"/>
      <c r="H83" s="98"/>
      <c r="I83" s="100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6.5" customHeight="1" x14ac:dyDescent="0.25">
      <c r="A84" s="1"/>
      <c r="B84" s="97" t="s">
        <v>66</v>
      </c>
      <c r="C84" s="98"/>
      <c r="D84" s="98"/>
      <c r="E84" s="102" t="s">
        <v>93</v>
      </c>
      <c r="F84" s="103" t="s">
        <v>68</v>
      </c>
      <c r="G84" s="102">
        <f>((1200*3)/12)</f>
        <v>300</v>
      </c>
      <c r="H84" s="98"/>
      <c r="I84" s="100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6.5" customHeight="1" x14ac:dyDescent="0.25">
      <c r="A85" s="1"/>
      <c r="B85" s="97" t="s">
        <v>69</v>
      </c>
      <c r="C85" s="98"/>
      <c r="D85" s="98"/>
      <c r="E85" s="101"/>
      <c r="F85" s="99"/>
      <c r="G85" s="98"/>
      <c r="H85" s="98"/>
      <c r="I85" s="100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6.5" customHeight="1" x14ac:dyDescent="0.25">
      <c r="A86" s="1"/>
      <c r="B86" s="104" t="s">
        <v>70</v>
      </c>
      <c r="C86" s="105"/>
      <c r="D86" s="105"/>
      <c r="E86" s="106"/>
      <c r="F86" s="107"/>
      <c r="G86" s="105"/>
      <c r="H86" s="105"/>
      <c r="I86" s="108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6.5" customHeight="1" x14ac:dyDescent="0.25">
      <c r="A87" s="1"/>
      <c r="B87" s="1"/>
      <c r="C87" s="1"/>
      <c r="D87" s="1"/>
      <c r="E87" s="1"/>
      <c r="F87" s="90"/>
      <c r="G87" s="1"/>
      <c r="H87" s="1"/>
      <c r="I87" s="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 x14ac:dyDescent="0.25">
      <c r="A88" s="1"/>
      <c r="B88" s="1"/>
      <c r="C88" s="1"/>
      <c r="D88" s="1"/>
      <c r="E88" s="1"/>
      <c r="F88" s="90"/>
      <c r="G88" s="1"/>
      <c r="H88" s="1"/>
      <c r="I88" s="1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hidden="1" customHeight="1" x14ac:dyDescent="0.25">
      <c r="A89" s="1"/>
      <c r="B89" s="109" t="s">
        <v>71</v>
      </c>
      <c r="C89" s="110"/>
      <c r="D89" s="111"/>
      <c r="E89" s="111"/>
      <c r="F89" s="112"/>
      <c r="G89" s="111"/>
      <c r="H89" s="111"/>
      <c r="I89" s="113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6.5" hidden="1" customHeight="1" x14ac:dyDescent="0.25">
      <c r="A90" s="1"/>
      <c r="B90" s="114"/>
      <c r="C90" s="115"/>
      <c r="D90" s="115"/>
      <c r="E90" s="115"/>
      <c r="F90" s="116" t="s">
        <v>72</v>
      </c>
      <c r="G90" s="117">
        <f>+E92-E91+1</f>
        <v>-45291</v>
      </c>
      <c r="H90" s="115"/>
      <c r="I90" s="118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6.5" hidden="1" customHeight="1" x14ac:dyDescent="0.25">
      <c r="A91" s="1"/>
      <c r="B91" s="114" t="s">
        <v>73</v>
      </c>
      <c r="C91" s="115"/>
      <c r="D91" s="115"/>
      <c r="E91" s="119">
        <f>+D7</f>
        <v>45292</v>
      </c>
      <c r="F91" s="116"/>
      <c r="G91" s="117"/>
      <c r="H91" s="115"/>
      <c r="I91" s="118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6.5" hidden="1" customHeight="1" x14ac:dyDescent="0.25">
      <c r="A92" s="1"/>
      <c r="B92" s="114" t="s">
        <v>74</v>
      </c>
      <c r="C92" s="115"/>
      <c r="D92" s="115"/>
      <c r="E92" s="119">
        <f>+F7</f>
        <v>0</v>
      </c>
      <c r="F92" s="120" t="s">
        <v>75</v>
      </c>
      <c r="G92" s="121">
        <f>IF(AND(E90&lt;30,E90),IF($F$93="M",30,G90))</f>
        <v>-45291</v>
      </c>
      <c r="H92" s="115"/>
      <c r="I92" s="118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6.5" hidden="1" customHeight="1" x14ac:dyDescent="0.25">
      <c r="A93" s="1"/>
      <c r="B93" s="114" t="s">
        <v>76</v>
      </c>
      <c r="C93" s="115"/>
      <c r="D93" s="115"/>
      <c r="E93" s="122" t="s">
        <v>77</v>
      </c>
      <c r="F93" s="116"/>
      <c r="G93" s="115"/>
      <c r="H93" s="115"/>
      <c r="I93" s="118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6.5" hidden="1" customHeight="1" x14ac:dyDescent="0.25">
      <c r="A94" s="1"/>
      <c r="B94" s="123"/>
      <c r="C94" s="124"/>
      <c r="D94" s="124"/>
      <c r="E94" s="124"/>
      <c r="F94" s="125"/>
      <c r="G94" s="124"/>
      <c r="H94" s="124"/>
      <c r="I94" s="126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6.5" customHeight="1" x14ac:dyDescent="0.25">
      <c r="A95" s="1"/>
      <c r="B95" s="115"/>
      <c r="C95" s="115"/>
      <c r="D95" s="115"/>
      <c r="E95" s="115"/>
      <c r="F95" s="116"/>
      <c r="G95" s="115"/>
      <c r="H95" s="115"/>
      <c r="I95" s="115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6.5" customHeight="1" x14ac:dyDescent="0.25">
      <c r="A96" s="1"/>
      <c r="B96" s="7"/>
      <c r="C96" s="7"/>
      <c r="D96" s="7"/>
      <c r="E96" s="7"/>
      <c r="F96" s="12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6.5" customHeight="1" x14ac:dyDescent="0.25">
      <c r="A97" s="1"/>
      <c r="B97" s="7"/>
      <c r="C97" s="7"/>
      <c r="D97" s="7"/>
      <c r="E97" s="7"/>
      <c r="F97" s="12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 x14ac:dyDescent="0.25">
      <c r="A98" s="1"/>
      <c r="B98" s="7"/>
      <c r="C98" s="7"/>
      <c r="D98" s="7"/>
      <c r="E98" s="7"/>
      <c r="F98" s="12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 x14ac:dyDescent="0.25">
      <c r="A99" s="1"/>
      <c r="B99" s="7"/>
      <c r="C99" s="7"/>
      <c r="D99" s="7"/>
      <c r="E99" s="7"/>
      <c r="F99" s="12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 x14ac:dyDescent="0.25">
      <c r="A100" s="1"/>
      <c r="B100" s="7"/>
      <c r="C100" s="7"/>
      <c r="D100" s="7"/>
      <c r="E100" s="7"/>
      <c r="F100" s="12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 x14ac:dyDescent="0.25">
      <c r="A101" s="1"/>
      <c r="B101" s="7"/>
      <c r="C101" s="7"/>
      <c r="D101" s="7"/>
      <c r="E101" s="7"/>
      <c r="F101" s="12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6.5" customHeight="1" x14ac:dyDescent="0.25">
      <c r="A102" s="1"/>
      <c r="B102" s="7"/>
      <c r="C102" s="7"/>
      <c r="D102" s="7"/>
      <c r="E102" s="7"/>
      <c r="F102" s="12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6.5" customHeight="1" x14ac:dyDescent="0.25">
      <c r="A103" s="1"/>
      <c r="B103" s="7"/>
      <c r="C103" s="7"/>
      <c r="D103" s="7"/>
      <c r="E103" s="7"/>
      <c r="F103" s="12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6.5" customHeight="1" x14ac:dyDescent="0.25">
      <c r="A104" s="1"/>
      <c r="B104" s="7"/>
      <c r="C104" s="7"/>
      <c r="D104" s="7"/>
      <c r="E104" s="7"/>
      <c r="F104" s="12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6.5" customHeight="1" x14ac:dyDescent="0.25">
      <c r="A105" s="1"/>
      <c r="B105" s="7"/>
      <c r="C105" s="7"/>
      <c r="D105" s="7"/>
      <c r="E105" s="7"/>
      <c r="F105" s="12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 x14ac:dyDescent="0.25">
      <c r="A106" s="1"/>
      <c r="B106" s="7"/>
      <c r="C106" s="7"/>
      <c r="D106" s="7"/>
      <c r="E106" s="7"/>
      <c r="F106" s="12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6.5" customHeight="1" x14ac:dyDescent="0.25">
      <c r="A107" s="1"/>
      <c r="B107" s="7"/>
      <c r="C107" s="7"/>
      <c r="D107" s="7"/>
      <c r="E107" s="7"/>
      <c r="F107" s="12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6.5" customHeight="1" x14ac:dyDescent="0.25">
      <c r="A108" s="1"/>
      <c r="B108" s="7"/>
      <c r="C108" s="7"/>
      <c r="D108" s="7"/>
      <c r="E108" s="7"/>
      <c r="F108" s="12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6.5" customHeight="1" x14ac:dyDescent="0.25">
      <c r="A109" s="1"/>
      <c r="B109" s="7"/>
      <c r="C109" s="7"/>
      <c r="D109" s="7"/>
      <c r="E109" s="7"/>
      <c r="F109" s="12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6.5" customHeight="1" x14ac:dyDescent="0.25">
      <c r="A110" s="1"/>
      <c r="B110" s="7"/>
      <c r="C110" s="7"/>
      <c r="D110" s="7"/>
      <c r="E110" s="7"/>
      <c r="F110" s="12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6.5" customHeight="1" x14ac:dyDescent="0.25">
      <c r="A111" s="1"/>
      <c r="B111" s="7"/>
      <c r="C111" s="7"/>
      <c r="D111" s="7"/>
      <c r="E111" s="7"/>
      <c r="F111" s="12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6.5" customHeight="1" x14ac:dyDescent="0.25">
      <c r="A112" s="1"/>
      <c r="B112" s="7"/>
      <c r="C112" s="7"/>
      <c r="D112" s="7"/>
      <c r="E112" s="7"/>
      <c r="F112" s="12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6.5" customHeight="1" x14ac:dyDescent="0.25">
      <c r="A113" s="1"/>
      <c r="B113" s="7"/>
      <c r="C113" s="7"/>
      <c r="D113" s="7"/>
      <c r="E113" s="7"/>
      <c r="F113" s="12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6.5" customHeight="1" x14ac:dyDescent="0.25">
      <c r="A114" s="1"/>
      <c r="B114" s="7"/>
      <c r="C114" s="7"/>
      <c r="D114" s="7"/>
      <c r="E114" s="7"/>
      <c r="F114" s="12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6.5" customHeight="1" x14ac:dyDescent="0.25">
      <c r="A115" s="1"/>
      <c r="B115" s="7"/>
      <c r="C115" s="7"/>
      <c r="D115" s="7"/>
      <c r="E115" s="7"/>
      <c r="F115" s="12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6.5" customHeight="1" x14ac:dyDescent="0.25">
      <c r="A116" s="1"/>
      <c r="B116" s="7"/>
      <c r="C116" s="7"/>
      <c r="D116" s="7"/>
      <c r="E116" s="7"/>
      <c r="F116" s="12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6.5" customHeight="1" x14ac:dyDescent="0.25">
      <c r="A117" s="1"/>
      <c r="B117" s="7"/>
      <c r="C117" s="7"/>
      <c r="D117" s="7"/>
      <c r="E117" s="7"/>
      <c r="F117" s="12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6.5" customHeight="1" x14ac:dyDescent="0.25">
      <c r="A118" s="1"/>
      <c r="B118" s="7"/>
      <c r="C118" s="7"/>
      <c r="D118" s="7"/>
      <c r="E118" s="7"/>
      <c r="F118" s="12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6.5" customHeight="1" x14ac:dyDescent="0.25">
      <c r="A119" s="1"/>
      <c r="B119" s="7"/>
      <c r="C119" s="7"/>
      <c r="D119" s="7"/>
      <c r="E119" s="7"/>
      <c r="F119" s="12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6.5" customHeight="1" x14ac:dyDescent="0.25">
      <c r="A120" s="1"/>
      <c r="B120" s="7"/>
      <c r="C120" s="7"/>
      <c r="D120" s="7"/>
      <c r="E120" s="7"/>
      <c r="F120" s="12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6.5" customHeight="1" x14ac:dyDescent="0.25">
      <c r="A121" s="1"/>
      <c r="B121" s="7"/>
      <c r="C121" s="7"/>
      <c r="D121" s="7"/>
      <c r="E121" s="7"/>
      <c r="F121" s="12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6.5" customHeight="1" x14ac:dyDescent="0.25">
      <c r="A122" s="1"/>
      <c r="B122" s="7"/>
      <c r="C122" s="7"/>
      <c r="D122" s="7"/>
      <c r="E122" s="7"/>
      <c r="F122" s="12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6.5" customHeight="1" x14ac:dyDescent="0.25">
      <c r="A123" s="1"/>
      <c r="B123" s="7"/>
      <c r="C123" s="7"/>
      <c r="D123" s="7"/>
      <c r="E123" s="7"/>
      <c r="F123" s="12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6.5" customHeight="1" x14ac:dyDescent="0.25">
      <c r="A124" s="1"/>
      <c r="B124" s="7"/>
      <c r="C124" s="7"/>
      <c r="D124" s="7"/>
      <c r="E124" s="7"/>
      <c r="F124" s="12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6.5" customHeight="1" x14ac:dyDescent="0.25">
      <c r="A125" s="1"/>
      <c r="B125" s="7"/>
      <c r="C125" s="7"/>
      <c r="D125" s="7"/>
      <c r="E125" s="7"/>
      <c r="F125" s="12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6.5" customHeight="1" x14ac:dyDescent="0.25">
      <c r="A126" s="1"/>
      <c r="B126" s="7"/>
      <c r="C126" s="7"/>
      <c r="D126" s="7"/>
      <c r="E126" s="7"/>
      <c r="F126" s="12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6.5" customHeight="1" x14ac:dyDescent="0.25">
      <c r="A127" s="1"/>
      <c r="B127" s="7"/>
      <c r="C127" s="7"/>
      <c r="D127" s="7"/>
      <c r="E127" s="7"/>
      <c r="F127" s="12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6.5" customHeight="1" x14ac:dyDescent="0.25">
      <c r="A128" s="1"/>
      <c r="B128" s="7"/>
      <c r="C128" s="7"/>
      <c r="D128" s="7"/>
      <c r="E128" s="7"/>
      <c r="F128" s="12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6.5" customHeight="1" x14ac:dyDescent="0.25">
      <c r="A129" s="1"/>
      <c r="B129" s="7"/>
      <c r="C129" s="7"/>
      <c r="D129" s="7"/>
      <c r="E129" s="7"/>
      <c r="F129" s="12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6.5" customHeight="1" x14ac:dyDescent="0.25">
      <c r="A130" s="1"/>
      <c r="B130" s="7"/>
      <c r="C130" s="7"/>
      <c r="D130" s="7"/>
      <c r="E130" s="7"/>
      <c r="F130" s="12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6.5" customHeight="1" x14ac:dyDescent="0.25">
      <c r="A131" s="1"/>
      <c r="B131" s="7"/>
      <c r="C131" s="7"/>
      <c r="D131" s="7"/>
      <c r="E131" s="7"/>
      <c r="F131" s="12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6.5" customHeight="1" x14ac:dyDescent="0.25">
      <c r="A132" s="1"/>
      <c r="B132" s="7"/>
      <c r="C132" s="7"/>
      <c r="D132" s="7"/>
      <c r="E132" s="7"/>
      <c r="F132" s="12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6.5" customHeight="1" x14ac:dyDescent="0.25">
      <c r="A133" s="1"/>
      <c r="B133" s="7"/>
      <c r="C133" s="7"/>
      <c r="D133" s="7"/>
      <c r="E133" s="7"/>
      <c r="F133" s="12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6.5" customHeight="1" x14ac:dyDescent="0.25">
      <c r="A134" s="1"/>
      <c r="B134" s="7"/>
      <c r="C134" s="7"/>
      <c r="D134" s="7"/>
      <c r="E134" s="7"/>
      <c r="F134" s="12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6.5" customHeight="1" x14ac:dyDescent="0.25">
      <c r="A135" s="1"/>
      <c r="B135" s="7"/>
      <c r="C135" s="7"/>
      <c r="D135" s="7"/>
      <c r="E135" s="7"/>
      <c r="F135" s="12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6.5" customHeight="1" x14ac:dyDescent="0.25">
      <c r="A136" s="1"/>
      <c r="B136" s="7"/>
      <c r="C136" s="7"/>
      <c r="D136" s="7"/>
      <c r="E136" s="7"/>
      <c r="F136" s="12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6.5" customHeight="1" x14ac:dyDescent="0.25">
      <c r="A137" s="1"/>
      <c r="B137" s="7"/>
      <c r="C137" s="7"/>
      <c r="D137" s="7"/>
      <c r="E137" s="7"/>
      <c r="F137" s="12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6.5" customHeight="1" x14ac:dyDescent="0.25">
      <c r="A138" s="1"/>
      <c r="B138" s="7"/>
      <c r="C138" s="7"/>
      <c r="D138" s="7"/>
      <c r="E138" s="7"/>
      <c r="F138" s="12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6.5" customHeight="1" x14ac:dyDescent="0.25">
      <c r="A139" s="1"/>
      <c r="B139" s="7"/>
      <c r="C139" s="7"/>
      <c r="D139" s="7"/>
      <c r="E139" s="7"/>
      <c r="F139" s="12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6.5" customHeight="1" x14ac:dyDescent="0.25">
      <c r="A140" s="1"/>
      <c r="B140" s="7"/>
      <c r="C140" s="7"/>
      <c r="D140" s="7"/>
      <c r="E140" s="7"/>
      <c r="F140" s="12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6.5" customHeight="1" x14ac:dyDescent="0.25">
      <c r="A141" s="1"/>
      <c r="B141" s="7"/>
      <c r="C141" s="7"/>
      <c r="D141" s="7"/>
      <c r="E141" s="7"/>
      <c r="F141" s="12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6.5" customHeight="1" x14ac:dyDescent="0.25">
      <c r="A142" s="1"/>
      <c r="B142" s="7"/>
      <c r="C142" s="7"/>
      <c r="D142" s="7"/>
      <c r="E142" s="7"/>
      <c r="F142" s="12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6.5" customHeight="1" x14ac:dyDescent="0.25">
      <c r="A143" s="1"/>
      <c r="B143" s="7"/>
      <c r="C143" s="7"/>
      <c r="D143" s="7"/>
      <c r="E143" s="7"/>
      <c r="F143" s="12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6.5" customHeight="1" x14ac:dyDescent="0.25">
      <c r="A144" s="1"/>
      <c r="B144" s="7"/>
      <c r="C144" s="7"/>
      <c r="D144" s="7"/>
      <c r="E144" s="7"/>
      <c r="F144" s="12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6.5" customHeight="1" x14ac:dyDescent="0.25">
      <c r="A145" s="1"/>
      <c r="B145" s="7"/>
      <c r="C145" s="7"/>
      <c r="D145" s="7"/>
      <c r="E145" s="7"/>
      <c r="F145" s="12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6.5" customHeight="1" x14ac:dyDescent="0.25">
      <c r="A146" s="1"/>
      <c r="B146" s="7"/>
      <c r="C146" s="7"/>
      <c r="D146" s="7"/>
      <c r="E146" s="7"/>
      <c r="F146" s="12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6.5" customHeight="1" x14ac:dyDescent="0.25">
      <c r="A147" s="1"/>
      <c r="B147" s="7"/>
      <c r="C147" s="7"/>
      <c r="D147" s="7"/>
      <c r="E147" s="7"/>
      <c r="F147" s="12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6.5" customHeight="1" x14ac:dyDescent="0.25">
      <c r="A148" s="1"/>
      <c r="B148" s="7"/>
      <c r="C148" s="7"/>
      <c r="D148" s="7"/>
      <c r="E148" s="7"/>
      <c r="F148" s="12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6.5" customHeight="1" x14ac:dyDescent="0.25">
      <c r="A149" s="1"/>
      <c r="B149" s="7"/>
      <c r="C149" s="7"/>
      <c r="D149" s="7"/>
      <c r="E149" s="7"/>
      <c r="F149" s="12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6.5" customHeight="1" x14ac:dyDescent="0.25">
      <c r="A150" s="1"/>
      <c r="B150" s="7"/>
      <c r="C150" s="7"/>
      <c r="D150" s="7"/>
      <c r="E150" s="7"/>
      <c r="F150" s="12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6.5" customHeight="1" x14ac:dyDescent="0.25">
      <c r="A151" s="1"/>
      <c r="B151" s="7"/>
      <c r="C151" s="7"/>
      <c r="D151" s="7"/>
      <c r="E151" s="7"/>
      <c r="F151" s="12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6.5" customHeight="1" x14ac:dyDescent="0.25">
      <c r="A152" s="1"/>
      <c r="B152" s="7"/>
      <c r="C152" s="7"/>
      <c r="D152" s="7"/>
      <c r="E152" s="7"/>
      <c r="F152" s="12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6.5" customHeight="1" x14ac:dyDescent="0.25">
      <c r="A153" s="1"/>
      <c r="B153" s="7"/>
      <c r="C153" s="7"/>
      <c r="D153" s="7"/>
      <c r="E153" s="7"/>
      <c r="F153" s="12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6.5" customHeight="1" x14ac:dyDescent="0.25">
      <c r="A154" s="1"/>
      <c r="B154" s="7"/>
      <c r="C154" s="7"/>
      <c r="D154" s="7"/>
      <c r="E154" s="7"/>
      <c r="F154" s="12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6.5" customHeight="1" x14ac:dyDescent="0.25">
      <c r="A155" s="1"/>
      <c r="B155" s="7"/>
      <c r="C155" s="7"/>
      <c r="D155" s="7"/>
      <c r="E155" s="7"/>
      <c r="F155" s="12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6.5" customHeight="1" x14ac:dyDescent="0.25">
      <c r="A156" s="1"/>
      <c r="B156" s="7"/>
      <c r="C156" s="7"/>
      <c r="D156" s="7"/>
      <c r="E156" s="7"/>
      <c r="F156" s="12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6.5" customHeight="1" x14ac:dyDescent="0.25">
      <c r="A157" s="1"/>
      <c r="B157" s="7"/>
      <c r="C157" s="7"/>
      <c r="D157" s="7"/>
      <c r="E157" s="7"/>
      <c r="F157" s="12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6.5" customHeight="1" x14ac:dyDescent="0.25">
      <c r="A158" s="1"/>
      <c r="B158" s="7"/>
      <c r="C158" s="7"/>
      <c r="D158" s="7"/>
      <c r="E158" s="7"/>
      <c r="F158" s="12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6.5" customHeight="1" x14ac:dyDescent="0.25">
      <c r="A159" s="1"/>
      <c r="B159" s="7"/>
      <c r="C159" s="7"/>
      <c r="D159" s="7"/>
      <c r="E159" s="7"/>
      <c r="F159" s="12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6.5" customHeight="1" x14ac:dyDescent="0.25">
      <c r="A160" s="1"/>
      <c r="B160" s="7"/>
      <c r="C160" s="7"/>
      <c r="D160" s="7"/>
      <c r="E160" s="7"/>
      <c r="F160" s="12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6.5" customHeight="1" x14ac:dyDescent="0.25">
      <c r="A161" s="1"/>
      <c r="B161" s="7"/>
      <c r="C161" s="7"/>
      <c r="D161" s="7"/>
      <c r="E161" s="7"/>
      <c r="F161" s="12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6.5" customHeight="1" x14ac:dyDescent="0.25">
      <c r="A162" s="1"/>
      <c r="B162" s="7"/>
      <c r="C162" s="7"/>
      <c r="D162" s="7"/>
      <c r="E162" s="7"/>
      <c r="F162" s="12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6.5" customHeight="1" x14ac:dyDescent="0.25">
      <c r="A163" s="1"/>
      <c r="B163" s="7"/>
      <c r="C163" s="7"/>
      <c r="D163" s="7"/>
      <c r="E163" s="7"/>
      <c r="F163" s="12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6.5" customHeight="1" x14ac:dyDescent="0.25">
      <c r="A164" s="1"/>
      <c r="B164" s="7"/>
      <c r="C164" s="7"/>
      <c r="D164" s="7"/>
      <c r="E164" s="7"/>
      <c r="F164" s="12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6.5" customHeight="1" x14ac:dyDescent="0.25">
      <c r="A165" s="1"/>
      <c r="B165" s="7"/>
      <c r="C165" s="7"/>
      <c r="D165" s="7"/>
      <c r="E165" s="7"/>
      <c r="F165" s="12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6.5" customHeight="1" x14ac:dyDescent="0.25">
      <c r="A166" s="1"/>
      <c r="B166" s="7"/>
      <c r="C166" s="7"/>
      <c r="D166" s="7"/>
      <c r="E166" s="7"/>
      <c r="F166" s="12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6.5" customHeight="1" x14ac:dyDescent="0.25">
      <c r="A167" s="1"/>
      <c r="B167" s="7"/>
      <c r="C167" s="7"/>
      <c r="D167" s="7"/>
      <c r="E167" s="7"/>
      <c r="F167" s="12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6.5" customHeight="1" x14ac:dyDescent="0.25">
      <c r="A168" s="1"/>
      <c r="B168" s="7"/>
      <c r="C168" s="7"/>
      <c r="D168" s="7"/>
      <c r="E168" s="7"/>
      <c r="F168" s="12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6.5" customHeight="1" x14ac:dyDescent="0.25">
      <c r="A169" s="1"/>
      <c r="B169" s="7"/>
      <c r="C169" s="7"/>
      <c r="D169" s="7"/>
      <c r="E169" s="7"/>
      <c r="F169" s="12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6.5" customHeight="1" x14ac:dyDescent="0.25">
      <c r="A170" s="1"/>
      <c r="B170" s="7"/>
      <c r="C170" s="7"/>
      <c r="D170" s="7"/>
      <c r="E170" s="7"/>
      <c r="F170" s="12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6.5" customHeight="1" x14ac:dyDescent="0.25">
      <c r="A171" s="1"/>
      <c r="B171" s="7"/>
      <c r="C171" s="7"/>
      <c r="D171" s="7"/>
      <c r="E171" s="7"/>
      <c r="F171" s="12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6.5" customHeight="1" x14ac:dyDescent="0.25">
      <c r="A172" s="1"/>
      <c r="B172" s="7"/>
      <c r="C172" s="7"/>
      <c r="D172" s="7"/>
      <c r="E172" s="7"/>
      <c r="F172" s="12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6.5" customHeight="1" x14ac:dyDescent="0.25">
      <c r="A173" s="1"/>
      <c r="B173" s="7"/>
      <c r="C173" s="7"/>
      <c r="D173" s="7"/>
      <c r="E173" s="7"/>
      <c r="F173" s="12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6.5" customHeight="1" x14ac:dyDescent="0.25">
      <c r="A174" s="1"/>
      <c r="B174" s="7"/>
      <c r="C174" s="7"/>
      <c r="D174" s="7"/>
      <c r="E174" s="7"/>
      <c r="F174" s="12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6.5" customHeight="1" x14ac:dyDescent="0.25">
      <c r="A175" s="1"/>
      <c r="B175" s="7"/>
      <c r="C175" s="7"/>
      <c r="D175" s="7"/>
      <c r="E175" s="7"/>
      <c r="F175" s="12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6.5" customHeight="1" x14ac:dyDescent="0.25">
      <c r="A176" s="1"/>
      <c r="B176" s="7"/>
      <c r="C176" s="7"/>
      <c r="D176" s="7"/>
      <c r="E176" s="7"/>
      <c r="F176" s="12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6.5" customHeight="1" x14ac:dyDescent="0.25">
      <c r="A177" s="1"/>
      <c r="B177" s="7"/>
      <c r="C177" s="7"/>
      <c r="D177" s="7"/>
      <c r="E177" s="7"/>
      <c r="F177" s="12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6.5" customHeight="1" x14ac:dyDescent="0.25">
      <c r="A178" s="1"/>
      <c r="B178" s="7"/>
      <c r="C178" s="7"/>
      <c r="D178" s="7"/>
      <c r="E178" s="7"/>
      <c r="F178" s="12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6.5" customHeight="1" x14ac:dyDescent="0.25">
      <c r="A179" s="1"/>
      <c r="B179" s="7"/>
      <c r="C179" s="7"/>
      <c r="D179" s="7"/>
      <c r="E179" s="7"/>
      <c r="F179" s="12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6.5" customHeight="1" x14ac:dyDescent="0.25">
      <c r="A180" s="1"/>
      <c r="B180" s="7"/>
      <c r="C180" s="7"/>
      <c r="D180" s="7"/>
      <c r="E180" s="7"/>
      <c r="F180" s="12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6.5" customHeight="1" x14ac:dyDescent="0.25">
      <c r="A181" s="1"/>
      <c r="B181" s="7"/>
      <c r="C181" s="7"/>
      <c r="D181" s="7"/>
      <c r="E181" s="7"/>
      <c r="F181" s="12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6.5" customHeight="1" x14ac:dyDescent="0.25">
      <c r="A182" s="1"/>
      <c r="B182" s="7"/>
      <c r="C182" s="7"/>
      <c r="D182" s="7"/>
      <c r="E182" s="7"/>
      <c r="F182" s="12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6.5" customHeight="1" x14ac:dyDescent="0.25">
      <c r="A183" s="1"/>
      <c r="B183" s="7"/>
      <c r="C183" s="7"/>
      <c r="D183" s="7"/>
      <c r="E183" s="7"/>
      <c r="F183" s="12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6.5" customHeight="1" x14ac:dyDescent="0.25">
      <c r="A184" s="1"/>
      <c r="B184" s="7"/>
      <c r="C184" s="7"/>
      <c r="D184" s="7"/>
      <c r="E184" s="7"/>
      <c r="F184" s="12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6.5" customHeight="1" x14ac:dyDescent="0.25">
      <c r="A185" s="1"/>
      <c r="B185" s="7"/>
      <c r="C185" s="7"/>
      <c r="D185" s="7"/>
      <c r="E185" s="7"/>
      <c r="F185" s="12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6.5" customHeight="1" x14ac:dyDescent="0.25">
      <c r="A186" s="1"/>
      <c r="B186" s="7"/>
      <c r="C186" s="7"/>
      <c r="D186" s="7"/>
      <c r="E186" s="7"/>
      <c r="F186" s="12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6.5" customHeight="1" x14ac:dyDescent="0.25">
      <c r="A187" s="1"/>
      <c r="B187" s="7"/>
      <c r="C187" s="7"/>
      <c r="D187" s="7"/>
      <c r="E187" s="7"/>
      <c r="F187" s="12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6.5" customHeight="1" x14ac:dyDescent="0.25">
      <c r="A188" s="1"/>
      <c r="B188" s="7"/>
      <c r="C188" s="7"/>
      <c r="D188" s="7"/>
      <c r="E188" s="7"/>
      <c r="F188" s="12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6.5" customHeight="1" x14ac:dyDescent="0.25">
      <c r="A189" s="1"/>
      <c r="B189" s="7"/>
      <c r="C189" s="7"/>
      <c r="D189" s="7"/>
      <c r="E189" s="7"/>
      <c r="F189" s="12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6.5" customHeight="1" x14ac:dyDescent="0.25">
      <c r="A190" s="1"/>
      <c r="B190" s="7"/>
      <c r="C190" s="7"/>
      <c r="D190" s="7"/>
      <c r="E190" s="7"/>
      <c r="F190" s="12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6.5" customHeight="1" x14ac:dyDescent="0.25">
      <c r="A191" s="1"/>
      <c r="B191" s="7"/>
      <c r="C191" s="7"/>
      <c r="D191" s="7"/>
      <c r="E191" s="7"/>
      <c r="F191" s="12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6.5" customHeight="1" x14ac:dyDescent="0.25">
      <c r="A192" s="1"/>
      <c r="B192" s="7"/>
      <c r="C192" s="7"/>
      <c r="D192" s="7"/>
      <c r="E192" s="7"/>
      <c r="F192" s="12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6.5" customHeight="1" x14ac:dyDescent="0.25">
      <c r="A193" s="1"/>
      <c r="B193" s="7"/>
      <c r="C193" s="7"/>
      <c r="D193" s="7"/>
      <c r="E193" s="7"/>
      <c r="F193" s="12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6.5" customHeight="1" x14ac:dyDescent="0.25">
      <c r="A194" s="1"/>
      <c r="B194" s="7"/>
      <c r="C194" s="7"/>
      <c r="D194" s="7"/>
      <c r="E194" s="7"/>
      <c r="F194" s="12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6.5" customHeight="1" x14ac:dyDescent="0.25">
      <c r="A195" s="1"/>
      <c r="B195" s="7"/>
      <c r="C195" s="7"/>
      <c r="D195" s="7"/>
      <c r="E195" s="7"/>
      <c r="F195" s="12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6.5" customHeight="1" x14ac:dyDescent="0.25">
      <c r="A196" s="1"/>
      <c r="B196" s="7"/>
      <c r="C196" s="7"/>
      <c r="D196" s="7"/>
      <c r="E196" s="7"/>
      <c r="F196" s="12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6.5" customHeight="1" x14ac:dyDescent="0.25">
      <c r="A197" s="1"/>
      <c r="B197" s="7"/>
      <c r="C197" s="7"/>
      <c r="D197" s="7"/>
      <c r="E197" s="7"/>
      <c r="F197" s="12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6.5" customHeight="1" x14ac:dyDescent="0.25">
      <c r="A198" s="1"/>
      <c r="B198" s="7"/>
      <c r="C198" s="7"/>
      <c r="D198" s="7"/>
      <c r="E198" s="7"/>
      <c r="F198" s="12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6.5" customHeight="1" x14ac:dyDescent="0.25">
      <c r="A199" s="1"/>
      <c r="B199" s="7"/>
      <c r="C199" s="7"/>
      <c r="D199" s="7"/>
      <c r="E199" s="7"/>
      <c r="F199" s="12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6.5" customHeight="1" x14ac:dyDescent="0.25">
      <c r="A200" s="1"/>
      <c r="B200" s="7"/>
      <c r="C200" s="7"/>
      <c r="D200" s="7"/>
      <c r="E200" s="7"/>
      <c r="F200" s="12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6.5" customHeight="1" x14ac:dyDescent="0.25">
      <c r="A201" s="1"/>
      <c r="B201" s="7"/>
      <c r="C201" s="7"/>
      <c r="D201" s="7"/>
      <c r="E201" s="7"/>
      <c r="F201" s="12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6.5" customHeight="1" x14ac:dyDescent="0.25">
      <c r="A202" s="1"/>
      <c r="B202" s="7"/>
      <c r="C202" s="7"/>
      <c r="D202" s="7"/>
      <c r="E202" s="7"/>
      <c r="F202" s="12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6.5" customHeight="1" x14ac:dyDescent="0.25">
      <c r="A203" s="1"/>
      <c r="B203" s="7"/>
      <c r="C203" s="7"/>
      <c r="D203" s="7"/>
      <c r="E203" s="7"/>
      <c r="F203" s="12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6.5" customHeight="1" x14ac:dyDescent="0.25">
      <c r="A204" s="1"/>
      <c r="B204" s="7"/>
      <c r="C204" s="7"/>
      <c r="D204" s="7"/>
      <c r="E204" s="7"/>
      <c r="F204" s="12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6.5" customHeight="1" x14ac:dyDescent="0.25">
      <c r="A205" s="1"/>
      <c r="B205" s="7"/>
      <c r="C205" s="7"/>
      <c r="D205" s="7"/>
      <c r="E205" s="7"/>
      <c r="F205" s="12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6.5" customHeight="1" x14ac:dyDescent="0.25">
      <c r="A206" s="1"/>
      <c r="B206" s="7"/>
      <c r="C206" s="7"/>
      <c r="D206" s="7"/>
      <c r="E206" s="7"/>
      <c r="F206" s="12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6.5" customHeight="1" x14ac:dyDescent="0.25">
      <c r="A207" s="1"/>
      <c r="B207" s="7"/>
      <c r="C207" s="7"/>
      <c r="D207" s="7"/>
      <c r="E207" s="7"/>
      <c r="F207" s="12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6.5" customHeight="1" x14ac:dyDescent="0.25">
      <c r="A208" s="1"/>
      <c r="B208" s="7"/>
      <c r="C208" s="7"/>
      <c r="D208" s="7"/>
      <c r="E208" s="7"/>
      <c r="F208" s="12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6.5" customHeight="1" x14ac:dyDescent="0.25">
      <c r="A209" s="1"/>
      <c r="B209" s="7"/>
      <c r="C209" s="7"/>
      <c r="D209" s="7"/>
      <c r="E209" s="7"/>
      <c r="F209" s="12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6.5" customHeight="1" x14ac:dyDescent="0.25">
      <c r="A210" s="1"/>
      <c r="B210" s="7"/>
      <c r="C210" s="7"/>
      <c r="D210" s="7"/>
      <c r="E210" s="7"/>
      <c r="F210" s="12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6.5" customHeight="1" x14ac:dyDescent="0.25">
      <c r="A211" s="1"/>
      <c r="B211" s="7"/>
      <c r="C211" s="7"/>
      <c r="D211" s="7"/>
      <c r="E211" s="7"/>
      <c r="F211" s="12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6.5" customHeight="1" x14ac:dyDescent="0.25">
      <c r="A212" s="1"/>
      <c r="B212" s="7"/>
      <c r="C212" s="7"/>
      <c r="D212" s="7"/>
      <c r="E212" s="7"/>
      <c r="F212" s="12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6.5" customHeight="1" x14ac:dyDescent="0.25">
      <c r="A213" s="1"/>
      <c r="B213" s="7"/>
      <c r="C213" s="7"/>
      <c r="D213" s="7"/>
      <c r="E213" s="7"/>
      <c r="F213" s="12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6.5" customHeight="1" x14ac:dyDescent="0.25">
      <c r="A214" s="1"/>
      <c r="B214" s="7"/>
      <c r="C214" s="7"/>
      <c r="D214" s="7"/>
      <c r="E214" s="7"/>
      <c r="F214" s="12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6.5" customHeight="1" x14ac:dyDescent="0.25">
      <c r="A215" s="1"/>
      <c r="B215" s="7"/>
      <c r="C215" s="7"/>
      <c r="D215" s="7"/>
      <c r="E215" s="7"/>
      <c r="F215" s="12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6.5" customHeight="1" x14ac:dyDescent="0.25">
      <c r="A216" s="1"/>
      <c r="B216" s="7"/>
      <c r="C216" s="7"/>
      <c r="D216" s="7"/>
      <c r="E216" s="7"/>
      <c r="F216" s="12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6.5" customHeight="1" x14ac:dyDescent="0.25">
      <c r="A217" s="1"/>
      <c r="B217" s="7"/>
      <c r="C217" s="7"/>
      <c r="D217" s="7"/>
      <c r="E217" s="7"/>
      <c r="F217" s="12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6.5" customHeight="1" x14ac:dyDescent="0.25">
      <c r="A218" s="1"/>
      <c r="B218" s="7"/>
      <c r="C218" s="7"/>
      <c r="D218" s="7"/>
      <c r="E218" s="7"/>
      <c r="F218" s="12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6.5" customHeight="1" x14ac:dyDescent="0.25">
      <c r="A219" s="1"/>
      <c r="B219" s="7"/>
      <c r="C219" s="7"/>
      <c r="D219" s="7"/>
      <c r="E219" s="7"/>
      <c r="F219" s="12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6.5" customHeight="1" x14ac:dyDescent="0.25">
      <c r="A220" s="1"/>
      <c r="B220" s="7"/>
      <c r="C220" s="7"/>
      <c r="D220" s="7"/>
      <c r="E220" s="7"/>
      <c r="F220" s="12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6.5" customHeight="1" x14ac:dyDescent="0.25">
      <c r="A221" s="1"/>
      <c r="B221" s="7"/>
      <c r="C221" s="7"/>
      <c r="D221" s="7"/>
      <c r="E221" s="7"/>
      <c r="F221" s="12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6.5" customHeight="1" x14ac:dyDescent="0.25">
      <c r="A222" s="1"/>
      <c r="B222" s="7"/>
      <c r="C222" s="7"/>
      <c r="D222" s="7"/>
      <c r="E222" s="7"/>
      <c r="F222" s="12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6.5" customHeight="1" x14ac:dyDescent="0.25">
      <c r="A223" s="1"/>
      <c r="B223" s="7"/>
      <c r="C223" s="7"/>
      <c r="D223" s="7"/>
      <c r="E223" s="7"/>
      <c r="F223" s="12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6.5" customHeight="1" x14ac:dyDescent="0.25">
      <c r="A224" s="1"/>
      <c r="B224" s="7"/>
      <c r="C224" s="7"/>
      <c r="D224" s="7"/>
      <c r="E224" s="7"/>
      <c r="F224" s="12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6.5" customHeight="1" x14ac:dyDescent="0.25">
      <c r="A225" s="1"/>
      <c r="B225" s="7"/>
      <c r="C225" s="7"/>
      <c r="D225" s="7"/>
      <c r="E225" s="7"/>
      <c r="F225" s="12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6.5" customHeight="1" x14ac:dyDescent="0.25">
      <c r="A226" s="1"/>
      <c r="B226" s="7"/>
      <c r="C226" s="7"/>
      <c r="D226" s="7"/>
      <c r="E226" s="7"/>
      <c r="F226" s="12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6.5" customHeight="1" x14ac:dyDescent="0.25">
      <c r="A227" s="1"/>
      <c r="B227" s="7"/>
      <c r="C227" s="7"/>
      <c r="D227" s="7"/>
      <c r="E227" s="7"/>
      <c r="F227" s="12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6.5" customHeight="1" x14ac:dyDescent="0.25">
      <c r="A228" s="1"/>
      <c r="B228" s="7"/>
      <c r="C228" s="7"/>
      <c r="D228" s="7"/>
      <c r="E228" s="7"/>
      <c r="F228" s="12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6.5" customHeight="1" x14ac:dyDescent="0.25">
      <c r="A229" s="1"/>
      <c r="B229" s="7"/>
      <c r="C229" s="7"/>
      <c r="D229" s="7"/>
      <c r="E229" s="7"/>
      <c r="F229" s="12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6.5" customHeight="1" x14ac:dyDescent="0.25">
      <c r="A230" s="1"/>
      <c r="B230" s="7"/>
      <c r="C230" s="7"/>
      <c r="D230" s="7"/>
      <c r="E230" s="7"/>
      <c r="F230" s="12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6.5" customHeight="1" x14ac:dyDescent="0.25">
      <c r="A231" s="1"/>
      <c r="B231" s="7"/>
      <c r="C231" s="7"/>
      <c r="D231" s="7"/>
      <c r="E231" s="7"/>
      <c r="F231" s="12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6.5" customHeight="1" x14ac:dyDescent="0.25">
      <c r="A232" s="1"/>
      <c r="B232" s="7"/>
      <c r="C232" s="7"/>
      <c r="D232" s="7"/>
      <c r="E232" s="7"/>
      <c r="F232" s="12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6.5" customHeight="1" x14ac:dyDescent="0.25">
      <c r="A233" s="1"/>
      <c r="B233" s="7"/>
      <c r="C233" s="7"/>
      <c r="D233" s="7"/>
      <c r="E233" s="7"/>
      <c r="F233" s="12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6.5" customHeight="1" x14ac:dyDescent="0.25">
      <c r="A234" s="1"/>
      <c r="B234" s="7"/>
      <c r="C234" s="7"/>
      <c r="D234" s="7"/>
      <c r="E234" s="7"/>
      <c r="F234" s="12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6.5" customHeight="1" x14ac:dyDescent="0.25">
      <c r="A235" s="1"/>
      <c r="B235" s="7"/>
      <c r="C235" s="7"/>
      <c r="D235" s="7"/>
      <c r="E235" s="7"/>
      <c r="F235" s="12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6.5" customHeight="1" x14ac:dyDescent="0.25">
      <c r="A236" s="1"/>
      <c r="B236" s="7"/>
      <c r="C236" s="7"/>
      <c r="D236" s="7"/>
      <c r="E236" s="7"/>
      <c r="F236" s="12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6.5" customHeight="1" x14ac:dyDescent="0.25">
      <c r="A237" s="1"/>
      <c r="B237" s="7"/>
      <c r="C237" s="7"/>
      <c r="D237" s="7"/>
      <c r="E237" s="7"/>
      <c r="F237" s="12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6.5" customHeight="1" x14ac:dyDescent="0.25">
      <c r="A238" s="1"/>
      <c r="B238" s="7"/>
      <c r="C238" s="7"/>
      <c r="D238" s="7"/>
      <c r="E238" s="7"/>
      <c r="F238" s="12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6.5" customHeight="1" x14ac:dyDescent="0.25">
      <c r="A239" s="1"/>
      <c r="B239" s="7"/>
      <c r="C239" s="7"/>
      <c r="D239" s="7"/>
      <c r="E239" s="7"/>
      <c r="F239" s="12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6.5" customHeight="1" x14ac:dyDescent="0.25">
      <c r="A240" s="1"/>
      <c r="B240" s="7"/>
      <c r="C240" s="7"/>
      <c r="D240" s="7"/>
      <c r="E240" s="7"/>
      <c r="F240" s="12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6.5" customHeight="1" x14ac:dyDescent="0.25">
      <c r="A241" s="1"/>
      <c r="B241" s="7"/>
      <c r="C241" s="7"/>
      <c r="D241" s="7"/>
      <c r="E241" s="7"/>
      <c r="F241" s="12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6.5" customHeight="1" x14ac:dyDescent="0.25">
      <c r="A242" s="1"/>
      <c r="B242" s="7"/>
      <c r="C242" s="7"/>
      <c r="D242" s="7"/>
      <c r="E242" s="7"/>
      <c r="F242" s="12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6.5" customHeight="1" x14ac:dyDescent="0.25">
      <c r="A243" s="1"/>
      <c r="B243" s="7"/>
      <c r="C243" s="7"/>
      <c r="D243" s="7"/>
      <c r="E243" s="7"/>
      <c r="F243" s="12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6.5" customHeight="1" x14ac:dyDescent="0.25">
      <c r="A244" s="1"/>
      <c r="B244" s="7"/>
      <c r="C244" s="7"/>
      <c r="D244" s="7"/>
      <c r="E244" s="7"/>
      <c r="F244" s="12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6.5" customHeight="1" x14ac:dyDescent="0.25">
      <c r="A245" s="1"/>
      <c r="B245" s="7"/>
      <c r="C245" s="7"/>
      <c r="D245" s="7"/>
      <c r="E245" s="7"/>
      <c r="F245" s="12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6.5" customHeight="1" x14ac:dyDescent="0.25">
      <c r="A246" s="1"/>
      <c r="B246" s="7"/>
      <c r="C246" s="7"/>
      <c r="D246" s="7"/>
      <c r="E246" s="7"/>
      <c r="F246" s="12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6.5" customHeight="1" x14ac:dyDescent="0.25">
      <c r="A247" s="1"/>
      <c r="B247" s="7"/>
      <c r="C247" s="7"/>
      <c r="D247" s="7"/>
      <c r="E247" s="7"/>
      <c r="F247" s="12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6.5" customHeight="1" x14ac:dyDescent="0.25">
      <c r="A248" s="1"/>
      <c r="B248" s="7"/>
      <c r="C248" s="7"/>
      <c r="D248" s="7"/>
      <c r="E248" s="7"/>
      <c r="F248" s="12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6.5" customHeight="1" x14ac:dyDescent="0.25">
      <c r="A249" s="1"/>
      <c r="B249" s="7"/>
      <c r="C249" s="7"/>
      <c r="D249" s="7"/>
      <c r="E249" s="7"/>
      <c r="F249" s="12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6.5" customHeight="1" x14ac:dyDescent="0.25">
      <c r="A250" s="1"/>
      <c r="B250" s="7"/>
      <c r="C250" s="7"/>
      <c r="D250" s="7"/>
      <c r="E250" s="7"/>
      <c r="F250" s="12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6.5" customHeight="1" x14ac:dyDescent="0.25">
      <c r="A251" s="1"/>
      <c r="B251" s="7"/>
      <c r="C251" s="7"/>
      <c r="D251" s="7"/>
      <c r="E251" s="7"/>
      <c r="F251" s="12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6.5" customHeight="1" x14ac:dyDescent="0.25">
      <c r="A252" s="1"/>
      <c r="B252" s="7"/>
      <c r="C252" s="7"/>
      <c r="D252" s="7"/>
      <c r="E252" s="7"/>
      <c r="F252" s="12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6.5" customHeight="1" x14ac:dyDescent="0.25">
      <c r="A253" s="1"/>
      <c r="B253" s="7"/>
      <c r="C253" s="7"/>
      <c r="D253" s="7"/>
      <c r="E253" s="7"/>
      <c r="F253" s="12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6.5" customHeight="1" x14ac:dyDescent="0.25">
      <c r="A254" s="1"/>
      <c r="B254" s="7"/>
      <c r="C254" s="7"/>
      <c r="D254" s="7"/>
      <c r="E254" s="7"/>
      <c r="F254" s="12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6.5" customHeight="1" x14ac:dyDescent="0.25">
      <c r="A255" s="1"/>
      <c r="B255" s="7"/>
      <c r="C255" s="7"/>
      <c r="D255" s="7"/>
      <c r="E255" s="7"/>
      <c r="F255" s="12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6.5" customHeight="1" x14ac:dyDescent="0.25">
      <c r="A256" s="1"/>
      <c r="B256" s="7"/>
      <c r="C256" s="7"/>
      <c r="D256" s="7"/>
      <c r="E256" s="7"/>
      <c r="F256" s="12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6.5" customHeight="1" x14ac:dyDescent="0.25">
      <c r="A257" s="1"/>
      <c r="B257" s="7"/>
      <c r="C257" s="7"/>
      <c r="D257" s="7"/>
      <c r="E257" s="7"/>
      <c r="F257" s="12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6.5" customHeight="1" x14ac:dyDescent="0.25">
      <c r="A258" s="1"/>
      <c r="B258" s="7"/>
      <c r="C258" s="7"/>
      <c r="D258" s="7"/>
      <c r="E258" s="7"/>
      <c r="F258" s="12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6.5" customHeight="1" x14ac:dyDescent="0.25">
      <c r="A259" s="1"/>
      <c r="B259" s="7"/>
      <c r="C259" s="7"/>
      <c r="D259" s="7"/>
      <c r="E259" s="7"/>
      <c r="F259" s="12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6.5" customHeight="1" x14ac:dyDescent="0.25">
      <c r="A260" s="1"/>
      <c r="B260" s="7"/>
      <c r="C260" s="7"/>
      <c r="D260" s="7"/>
      <c r="E260" s="7"/>
      <c r="F260" s="12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6.5" customHeight="1" x14ac:dyDescent="0.25">
      <c r="A261" s="1"/>
      <c r="B261" s="7"/>
      <c r="C261" s="7"/>
      <c r="D261" s="7"/>
      <c r="E261" s="7"/>
      <c r="F261" s="12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6.5" customHeight="1" x14ac:dyDescent="0.25">
      <c r="A262" s="1"/>
      <c r="B262" s="7"/>
      <c r="C262" s="7"/>
      <c r="D262" s="7"/>
      <c r="E262" s="7"/>
      <c r="F262" s="12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6.5" customHeight="1" x14ac:dyDescent="0.25">
      <c r="A263" s="1"/>
      <c r="B263" s="7"/>
      <c r="C263" s="7"/>
      <c r="D263" s="7"/>
      <c r="E263" s="7"/>
      <c r="F263" s="12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6.5" customHeight="1" x14ac:dyDescent="0.25">
      <c r="A264" s="1"/>
      <c r="B264" s="7"/>
      <c r="C264" s="7"/>
      <c r="D264" s="7"/>
      <c r="E264" s="7"/>
      <c r="F264" s="12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6.5" customHeight="1" x14ac:dyDescent="0.25">
      <c r="A265" s="1"/>
      <c r="B265" s="7"/>
      <c r="C265" s="7"/>
      <c r="D265" s="7"/>
      <c r="E265" s="7"/>
      <c r="F265" s="12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6.5" customHeight="1" x14ac:dyDescent="0.25">
      <c r="A266" s="1"/>
      <c r="B266" s="7"/>
      <c r="C266" s="7"/>
      <c r="D266" s="7"/>
      <c r="E266" s="7"/>
      <c r="F266" s="12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6.5" customHeight="1" x14ac:dyDescent="0.25">
      <c r="A267" s="1"/>
      <c r="B267" s="7"/>
      <c r="C267" s="7"/>
      <c r="D267" s="7"/>
      <c r="E267" s="7"/>
      <c r="F267" s="12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6.5" customHeight="1" x14ac:dyDescent="0.25">
      <c r="A268" s="1"/>
      <c r="B268" s="7"/>
      <c r="C268" s="7"/>
      <c r="D268" s="7"/>
      <c r="E268" s="7"/>
      <c r="F268" s="12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6.5" customHeight="1" x14ac:dyDescent="0.25">
      <c r="A269" s="1"/>
      <c r="B269" s="7"/>
      <c r="C269" s="7"/>
      <c r="D269" s="7"/>
      <c r="E269" s="7"/>
      <c r="F269" s="12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6.5" customHeight="1" x14ac:dyDescent="0.25">
      <c r="A270" s="1"/>
      <c r="B270" s="7"/>
      <c r="C270" s="7"/>
      <c r="D270" s="7"/>
      <c r="E270" s="7"/>
      <c r="F270" s="12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6.5" customHeight="1" x14ac:dyDescent="0.25">
      <c r="A271" s="1"/>
      <c r="B271" s="7"/>
      <c r="C271" s="7"/>
      <c r="D271" s="7"/>
      <c r="E271" s="7"/>
      <c r="F271" s="12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6.5" customHeight="1" x14ac:dyDescent="0.25">
      <c r="A272" s="1"/>
      <c r="B272" s="7"/>
      <c r="C272" s="7"/>
      <c r="D272" s="7"/>
      <c r="E272" s="7"/>
      <c r="F272" s="12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6.5" customHeight="1" x14ac:dyDescent="0.25">
      <c r="A273" s="1"/>
      <c r="B273" s="7"/>
      <c r="C273" s="7"/>
      <c r="D273" s="7"/>
      <c r="E273" s="7"/>
      <c r="F273" s="12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6.5" customHeight="1" x14ac:dyDescent="0.25">
      <c r="A274" s="1"/>
      <c r="B274" s="7"/>
      <c r="C274" s="7"/>
      <c r="D274" s="7"/>
      <c r="E274" s="7"/>
      <c r="F274" s="12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6.5" customHeight="1" x14ac:dyDescent="0.25">
      <c r="A275" s="1"/>
      <c r="B275" s="7"/>
      <c r="C275" s="7"/>
      <c r="D275" s="7"/>
      <c r="E275" s="7"/>
      <c r="F275" s="12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6.5" customHeight="1" x14ac:dyDescent="0.25">
      <c r="A276" s="1"/>
      <c r="B276" s="7"/>
      <c r="C276" s="7"/>
      <c r="D276" s="7"/>
      <c r="E276" s="7"/>
      <c r="F276" s="12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6.5" customHeight="1" x14ac:dyDescent="0.25">
      <c r="A277" s="1"/>
      <c r="B277" s="7"/>
      <c r="C277" s="7"/>
      <c r="D277" s="7"/>
      <c r="E277" s="7"/>
      <c r="F277" s="12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6.5" customHeight="1" x14ac:dyDescent="0.25">
      <c r="A278" s="1"/>
      <c r="B278" s="7"/>
      <c r="C278" s="7"/>
      <c r="D278" s="7"/>
      <c r="E278" s="7"/>
      <c r="F278" s="12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6.5" customHeight="1" x14ac:dyDescent="0.25">
      <c r="A279" s="1"/>
      <c r="B279" s="7"/>
      <c r="C279" s="7"/>
      <c r="D279" s="7"/>
      <c r="E279" s="7"/>
      <c r="F279" s="12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6.5" customHeight="1" x14ac:dyDescent="0.25">
      <c r="A280" s="1"/>
      <c r="B280" s="7"/>
      <c r="C280" s="7"/>
      <c r="D280" s="7"/>
      <c r="E280" s="7"/>
      <c r="F280" s="12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6.5" customHeight="1" x14ac:dyDescent="0.25">
      <c r="A281" s="1"/>
      <c r="B281" s="7"/>
      <c r="C281" s="7"/>
      <c r="D281" s="7"/>
      <c r="E281" s="7"/>
      <c r="F281" s="12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6.5" customHeight="1" x14ac:dyDescent="0.25">
      <c r="A282" s="1"/>
      <c r="B282" s="7"/>
      <c r="C282" s="7"/>
      <c r="D282" s="7"/>
      <c r="E282" s="7"/>
      <c r="F282" s="12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6.5" customHeight="1" x14ac:dyDescent="0.25">
      <c r="A283" s="1"/>
      <c r="B283" s="7"/>
      <c r="C283" s="7"/>
      <c r="D283" s="7"/>
      <c r="E283" s="7"/>
      <c r="F283" s="12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6.5" customHeight="1" x14ac:dyDescent="0.25">
      <c r="A284" s="1"/>
      <c r="B284" s="7"/>
      <c r="C284" s="7"/>
      <c r="D284" s="7"/>
      <c r="E284" s="7"/>
      <c r="F284" s="12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6.5" customHeight="1" x14ac:dyDescent="0.25">
      <c r="A285" s="1"/>
      <c r="B285" s="7"/>
      <c r="C285" s="7"/>
      <c r="D285" s="7"/>
      <c r="E285" s="7"/>
      <c r="F285" s="12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6.5" customHeight="1" x14ac:dyDescent="0.25">
      <c r="A286" s="1"/>
      <c r="B286" s="7"/>
      <c r="C286" s="7"/>
      <c r="D286" s="7"/>
      <c r="E286" s="7"/>
      <c r="F286" s="12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6.5" customHeight="1" x14ac:dyDescent="0.25">
      <c r="A287" s="1"/>
      <c r="B287" s="7"/>
      <c r="C287" s="7"/>
      <c r="D287" s="7"/>
      <c r="E287" s="7"/>
      <c r="F287" s="12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6.5" customHeight="1" x14ac:dyDescent="0.25">
      <c r="A288" s="1"/>
      <c r="B288" s="7"/>
      <c r="C288" s="7"/>
      <c r="D288" s="7"/>
      <c r="E288" s="7"/>
      <c r="F288" s="12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6.5" customHeight="1" x14ac:dyDescent="0.25">
      <c r="A289" s="1"/>
      <c r="B289" s="7"/>
      <c r="C289" s="7"/>
      <c r="D289" s="7"/>
      <c r="E289" s="7"/>
      <c r="F289" s="12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6.5" customHeight="1" x14ac:dyDescent="0.25">
      <c r="A290" s="1"/>
      <c r="B290" s="7"/>
      <c r="C290" s="7"/>
      <c r="D290" s="7"/>
      <c r="E290" s="7"/>
      <c r="F290" s="12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6.5" customHeight="1" x14ac:dyDescent="0.25">
      <c r="A291" s="1"/>
      <c r="B291" s="7"/>
      <c r="C291" s="7"/>
      <c r="D291" s="7"/>
      <c r="E291" s="7"/>
      <c r="F291" s="12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6.5" customHeight="1" x14ac:dyDescent="0.25">
      <c r="A292" s="1"/>
      <c r="B292" s="7"/>
      <c r="C292" s="7"/>
      <c r="D292" s="7"/>
      <c r="E292" s="7"/>
      <c r="F292" s="12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6.5" customHeight="1" x14ac:dyDescent="0.25">
      <c r="A293" s="1"/>
      <c r="B293" s="7"/>
      <c r="C293" s="7"/>
      <c r="D293" s="7"/>
      <c r="E293" s="7"/>
      <c r="F293" s="12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"/>
    <row r="295" spans="1:26" ht="15.75" customHeight="1" x14ac:dyDescent="0.2"/>
    <row r="296" spans="1:26" ht="15.75" customHeight="1" x14ac:dyDescent="0.2"/>
    <row r="297" spans="1:26" ht="15.75" customHeight="1" x14ac:dyDescent="0.2"/>
    <row r="298" spans="1:26" ht="15.75" customHeight="1" x14ac:dyDescent="0.2"/>
    <row r="299" spans="1:26" ht="15.75" customHeight="1" x14ac:dyDescent="0.2"/>
    <row r="300" spans="1:26" ht="15.75" customHeight="1" x14ac:dyDescent="0.2"/>
    <row r="301" spans="1:26" ht="15.75" customHeight="1" x14ac:dyDescent="0.2"/>
    <row r="302" spans="1:26" ht="15.75" customHeight="1" x14ac:dyDescent="0.2"/>
    <row r="303" spans="1:26" ht="15.75" customHeight="1" x14ac:dyDescent="0.2"/>
    <row r="304" spans="1:26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B35:D35"/>
    <mergeCell ref="B37:D37"/>
    <mergeCell ref="B13:D13"/>
    <mergeCell ref="B14:D14"/>
    <mergeCell ref="B15:D15"/>
    <mergeCell ref="B24:D24"/>
    <mergeCell ref="B25:D25"/>
    <mergeCell ref="B30:D30"/>
    <mergeCell ref="B33:D33"/>
  </mergeCells>
  <pageMargins left="0.7" right="0.7" top="0.75" bottom="0.75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Cas pràctic 1</vt:lpstr>
      <vt:lpstr>Cas pràctic 2</vt:lpstr>
      <vt:lpstr>Cas pràctic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ehsc160141</dc:creator>
  <cp:lastModifiedBy>aula</cp:lastModifiedBy>
  <dcterms:created xsi:type="dcterms:W3CDTF">2008-03-11T11:55:35Z</dcterms:created>
  <dcterms:modified xsi:type="dcterms:W3CDTF">2024-03-04T17:54:09Z</dcterms:modified>
</cp:coreProperties>
</file>